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abelecompras\backup\Licitaçoes\LICITAÇÃO 2020\TOMADA DE PREÇOS 2020\TP 010-2020 - REFORMA E AMPLIAÇÃO ESCOLA JULIO COUTO\"/>
    </mc:Choice>
  </mc:AlternateContent>
  <bookViews>
    <workbookView xWindow="0" yWindow="0" windowWidth="28800" windowHeight="12435"/>
  </bookViews>
  <sheets>
    <sheet name="Memória de Cálculo " sheetId="4" r:id="rId1"/>
    <sheet name="Orçamento " sheetId="1" r:id="rId2"/>
    <sheet name="BDI" sheetId="2" r:id="rId3"/>
    <sheet name="Cronograma " sheetId="3" r:id="rId4"/>
  </sheets>
  <definedNames>
    <definedName name="_xlnm.Print_Area" localSheetId="2">BDI!$C$2:$I$40</definedName>
    <definedName name="_xlnm.Print_Area" localSheetId="3">'Cronograma '!$D$2:$M$34</definedName>
    <definedName name="_xlnm.Print_Area" localSheetId="0">'Memória de Cálculo '!$B$2:$H$89</definedName>
    <definedName name="_xlnm.Print_Area" localSheetId="1">'Orçamento '!$D$3:$L$111</definedName>
  </definedNames>
  <calcPr calcId="152511"/>
</workbook>
</file>

<file path=xl/calcChain.xml><?xml version="1.0" encoding="utf-8"?>
<calcChain xmlns="http://schemas.openxmlformats.org/spreadsheetml/2006/main">
  <c r="H19" i="3" l="1"/>
  <c r="I19" i="3"/>
  <c r="J19" i="3"/>
  <c r="K19" i="3"/>
  <c r="F32" i="3"/>
  <c r="K25" i="3"/>
  <c r="J25" i="3"/>
  <c r="M25" i="3" s="1"/>
  <c r="K87" i="1"/>
  <c r="L87" i="1" s="1"/>
  <c r="L88" i="1" s="1"/>
  <c r="K27" i="3"/>
  <c r="J9" i="3"/>
  <c r="J33" i="3" s="1"/>
  <c r="K23" i="3"/>
  <c r="J23" i="3"/>
  <c r="J21" i="3"/>
  <c r="L31" i="3"/>
  <c r="M31" i="3" s="1"/>
  <c r="L29" i="3"/>
  <c r="K29" i="3"/>
  <c r="J29" i="3"/>
  <c r="I29" i="3"/>
  <c r="H29" i="3"/>
  <c r="L27" i="3"/>
  <c r="L23" i="3"/>
  <c r="L21" i="3"/>
  <c r="K21" i="3"/>
  <c r="K17" i="3"/>
  <c r="J17" i="3"/>
  <c r="I17" i="3"/>
  <c r="H17" i="3"/>
  <c r="K15" i="3"/>
  <c r="J15" i="3"/>
  <c r="I15" i="3"/>
  <c r="H15" i="3"/>
  <c r="J13" i="3"/>
  <c r="M13" i="3" s="1"/>
  <c r="K11" i="3"/>
  <c r="J11" i="3"/>
  <c r="I11" i="3"/>
  <c r="I33" i="3" s="1"/>
  <c r="H11" i="3"/>
  <c r="L9" i="3"/>
  <c r="K9" i="3"/>
  <c r="K33" i="3" s="1"/>
  <c r="H7" i="3"/>
  <c r="M7" i="3" s="1"/>
  <c r="K16" i="1"/>
  <c r="L16" i="1" s="1"/>
  <c r="K10" i="1"/>
  <c r="L10" i="1" s="1"/>
  <c r="L11" i="1" s="1"/>
  <c r="K99" i="1"/>
  <c r="L99" i="1" s="1"/>
  <c r="K94" i="1"/>
  <c r="L94" i="1" s="1"/>
  <c r="K95" i="1"/>
  <c r="L95" i="1" s="1"/>
  <c r="K96" i="1"/>
  <c r="L96" i="1" s="1"/>
  <c r="K97" i="1"/>
  <c r="L97" i="1" s="1"/>
  <c r="K98" i="1"/>
  <c r="L98" i="1" s="1"/>
  <c r="H33" i="3" l="1"/>
  <c r="M21" i="3"/>
  <c r="M19" i="3"/>
  <c r="K32" i="3"/>
  <c r="M27" i="3"/>
  <c r="M11" i="3"/>
  <c r="M9" i="3"/>
  <c r="L33" i="3"/>
  <c r="L32" i="3" s="1"/>
  <c r="M29" i="3"/>
  <c r="M23" i="3"/>
  <c r="H32" i="3"/>
  <c r="M15" i="3"/>
  <c r="J32" i="3"/>
  <c r="I32" i="3"/>
  <c r="M17" i="3"/>
  <c r="K59" i="1"/>
  <c r="L59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73" i="1"/>
  <c r="L73" i="1" s="1"/>
  <c r="K74" i="1"/>
  <c r="L74" i="1" s="1"/>
  <c r="K75" i="1"/>
  <c r="L75" i="1" s="1"/>
  <c r="K76" i="1"/>
  <c r="L76" i="1" s="1"/>
  <c r="K77" i="1"/>
  <c r="L77" i="1" s="1"/>
  <c r="K51" i="1"/>
  <c r="L51" i="1" s="1"/>
  <c r="L78" i="1" l="1"/>
  <c r="M32" i="3"/>
  <c r="M33" i="3"/>
  <c r="K102" i="1"/>
  <c r="L102" i="1" s="1"/>
  <c r="L103" i="1" s="1"/>
  <c r="K48" i="1"/>
  <c r="L48" i="1" s="1"/>
  <c r="K47" i="1"/>
  <c r="L47" i="1" s="1"/>
  <c r="K46" i="1"/>
  <c r="L46" i="1" s="1"/>
  <c r="K45" i="1"/>
  <c r="L45" i="1" s="1"/>
  <c r="K44" i="1"/>
  <c r="L44" i="1" s="1"/>
  <c r="K43" i="1"/>
  <c r="L43" i="1" s="1"/>
  <c r="K31" i="1"/>
  <c r="L31" i="1" s="1"/>
  <c r="K30" i="1"/>
  <c r="L30" i="1" s="1"/>
  <c r="K29" i="1"/>
  <c r="L29" i="1" s="1"/>
  <c r="K26" i="1"/>
  <c r="L26" i="1" s="1"/>
  <c r="K25" i="1"/>
  <c r="L25" i="1" s="1"/>
  <c r="K24" i="1"/>
  <c r="L24" i="1" s="1"/>
  <c r="K93" i="1"/>
  <c r="L93" i="1" s="1"/>
  <c r="L100" i="1" s="1"/>
  <c r="K23" i="1"/>
  <c r="L23" i="1" s="1"/>
  <c r="K22" i="1"/>
  <c r="L22" i="1" s="1"/>
  <c r="K21" i="1"/>
  <c r="L21" i="1" s="1"/>
  <c r="K40" i="1"/>
  <c r="L40" i="1" s="1"/>
  <c r="K39" i="1"/>
  <c r="L39" i="1" s="1"/>
  <c r="K38" i="1"/>
  <c r="L38" i="1" s="1"/>
  <c r="K37" i="1"/>
  <c r="L37" i="1" s="1"/>
  <c r="K36" i="1"/>
  <c r="L36" i="1" s="1"/>
  <c r="K35" i="1"/>
  <c r="L35" i="1" s="1"/>
  <c r="K34" i="1"/>
  <c r="L34" i="1" s="1"/>
  <c r="K18" i="1"/>
  <c r="L18" i="1" s="1"/>
  <c r="K17" i="1"/>
  <c r="L17" i="1" s="1"/>
  <c r="K15" i="1"/>
  <c r="L15" i="1" s="1"/>
  <c r="K14" i="1"/>
  <c r="L14" i="1" s="1"/>
  <c r="K13" i="1"/>
  <c r="L13" i="1" s="1"/>
  <c r="K81" i="1"/>
  <c r="L81" i="1" s="1"/>
  <c r="K80" i="1"/>
  <c r="L80" i="1" s="1"/>
  <c r="K84" i="1"/>
  <c r="L84" i="1" s="1"/>
  <c r="L85" i="1" s="1"/>
  <c r="K90" i="1"/>
  <c r="L90" i="1" s="1"/>
  <c r="L91" i="1" s="1"/>
  <c r="L32" i="1" l="1"/>
  <c r="L19" i="1"/>
  <c r="L82" i="1"/>
  <c r="L49" i="1"/>
  <c r="L41" i="1"/>
  <c r="L27" i="1"/>
  <c r="L104" i="1" l="1"/>
</calcChain>
</file>

<file path=xl/sharedStrings.xml><?xml version="1.0" encoding="utf-8"?>
<sst xmlns="http://schemas.openxmlformats.org/spreadsheetml/2006/main" count="938" uniqueCount="356">
  <si>
    <t>PLANILHA ORÇAMENTÁRIA</t>
  </si>
  <si>
    <t>Item</t>
  </si>
  <si>
    <t>Fonte</t>
  </si>
  <si>
    <t>Código</t>
  </si>
  <si>
    <t>Descrição</t>
  </si>
  <si>
    <t>Unidade</t>
  </si>
  <si>
    <t>Quantidade</t>
  </si>
  <si>
    <t>Custo Unitário
SEM BDI</t>
  </si>
  <si>
    <t>Custo Unitário
COM BDI</t>
  </si>
  <si>
    <t>Custo Total</t>
  </si>
  <si>
    <t>SINAPI</t>
  </si>
  <si>
    <t>97644</t>
  </si>
  <si>
    <t>REMOÇÃO DE PORTAS, DE FORMA MANUAL, SEM REAPROVEITAMENTO. AF_12/2017</t>
  </si>
  <si>
    <t>M2</t>
  </si>
  <si>
    <t>M3</t>
  </si>
  <si>
    <t>SINAPI-I</t>
  </si>
  <si>
    <t>UN</t>
  </si>
  <si>
    <t>79464</t>
  </si>
  <si>
    <t>PINTURA A OLEO, 2 DEMAOS</t>
  </si>
  <si>
    <t>73739/1</t>
  </si>
  <si>
    <t>PINTURA ESMALTE ACETINADO EM MADEIRA, DUAS DEMAOS</t>
  </si>
  <si>
    <t>99814</t>
  </si>
  <si>
    <t>LIMPEZA DE SUPERFÍCIE COM JATO DE ALTA PRESSÃO. AF_04/2019</t>
  </si>
  <si>
    <t>M</t>
  </si>
  <si>
    <t>KG</t>
  </si>
  <si>
    <t>L</t>
  </si>
  <si>
    <t>94445</t>
  </si>
  <si>
    <t>TELHAMENTO COM TELHA CERÂMICA CAPA-CANAL, TIPO PLAN, COM ATÉ 2 ÁGUAS, INCLUSO TRANSPORTE VERTICAL. AF_07/2019</t>
  </si>
  <si>
    <t>COMPOSIÇÃO DO BDI (BONIFICAÇÕES E DESPESAS INDIRETAS)</t>
  </si>
  <si>
    <t>Conforme legislação tributária, definir estimativa de percentual da base de cálculo para o ISS:</t>
  </si>
  <si>
    <t>Sobre a base de cálculo, definir a  respectiva alíquota do ISS (entre 2% e 5%):</t>
  </si>
  <si>
    <t>ITENS</t>
  </si>
  <si>
    <t>SIGLAS</t>
  </si>
  <si>
    <t>%
ADOTADO</t>
  </si>
  <si>
    <t>SITUAÇÃO</t>
  </si>
  <si>
    <t>1º QUARTIL</t>
  </si>
  <si>
    <t>MÉDIO</t>
  </si>
  <si>
    <t>3º QUARTIL</t>
  </si>
  <si>
    <t>Administração Central</t>
  </si>
  <si>
    <t>AC</t>
  </si>
  <si>
    <t>-</t>
  </si>
  <si>
    <t>Seguro e Garantia</t>
  </si>
  <si>
    <t>SG</t>
  </si>
  <si>
    <t>Risco</t>
  </si>
  <si>
    <t>R</t>
  </si>
  <si>
    <t>Despesas Financeiras</t>
  </si>
  <si>
    <t>DF</t>
  </si>
  <si>
    <t>Lucro</t>
  </si>
  <si>
    <t>Tributos (Impostos COFINS 3%, e PIS 0,65 %)</t>
  </si>
  <si>
    <t>CP</t>
  </si>
  <si>
    <t>Trbutos (ISS, variável de acordo com Município)</t>
  </si>
  <si>
    <t>ISS</t>
  </si>
  <si>
    <t>Tributos (Contribuição Previdenciária sobre a Receita Bruta - 0% ou  4,5% - Desoneração)</t>
  </si>
  <si>
    <t>CPRB</t>
  </si>
  <si>
    <t>OK</t>
  </si>
  <si>
    <t>BDI SEM Desoneração</t>
  </si>
  <si>
    <t xml:space="preserve">BDI PAD </t>
  </si>
  <si>
    <t>BDI COM Desoneração</t>
  </si>
  <si>
    <t>BDI DES</t>
  </si>
  <si>
    <t>Os valores de BDI foram calculados com o emprego da fórmula:
BDI.DES =      (1 + AC + S + R + G) * (1 + DF) * (1+ L)
                       ___________________________________
                      (1 - CP - ISS - CPRB)</t>
  </si>
  <si>
    <t>Declaro para os devidos fins que, conforme legislação tributária municipal, a base de Cálculo para Construção Civil é de 100%, com a respectiva alíquota de 
3%.</t>
  </si>
  <si>
    <t>Declaro para os devidos fins que o regime de Contribuição Previdenciária sobre a Receita Bruta adotado para elaboração do orçamento foi COM desoneração, e que esta é a alternativa mais adequada para a Administração Pública.</t>
  </si>
  <si>
    <t xml:space="preserve">BDI:        </t>
  </si>
  <si>
    <t>SETOP</t>
  </si>
  <si>
    <t>Descrição de Metas</t>
  </si>
  <si>
    <t>Valores 
Totais (R$)</t>
  </si>
  <si>
    <t>Fisico %</t>
  </si>
  <si>
    <t xml:space="preserve">Financeiro </t>
  </si>
  <si>
    <t>CRONOGRAMA FÍSICO-FINANCEIRO</t>
  </si>
  <si>
    <t xml:space="preserve">Início da Obra
</t>
  </si>
  <si>
    <t xml:space="preserve">Mês 1
</t>
  </si>
  <si>
    <t xml:space="preserve">Mês 2
</t>
  </si>
  <si>
    <t xml:space="preserve">Mês 3
</t>
  </si>
  <si>
    <t xml:space="preserve">Mês 4
</t>
  </si>
  <si>
    <t xml:space="preserve">Mês 5
</t>
  </si>
  <si>
    <t>TOTAL</t>
  </si>
  <si>
    <t>ED-48532</t>
  </si>
  <si>
    <t xml:space="preserve">Total </t>
  </si>
  <si>
    <t>Cálculo</t>
  </si>
  <si>
    <t xml:space="preserve">Fernando Ferreira Rocha - CREA: 77.437/D-MG
</t>
  </si>
  <si>
    <t xml:space="preserve">Colocação de forro em PVC nas varandas </t>
  </si>
  <si>
    <t>96111</t>
  </si>
  <si>
    <t>FORRO EM RÉGUAS DE PVC, FRISADO, PARA AMBIENTES RESIDENCIAIS, INCLUSIVE ESTRUTURA DE FIXAÇÃO. AF_05/2017_P</t>
  </si>
  <si>
    <t>35,97</t>
  </si>
  <si>
    <t>Pintura do muro</t>
  </si>
  <si>
    <t>88489</t>
  </si>
  <si>
    <t>APLICAÇÃO MANUAL DE PINTURA COM TINTA LÁTEX ACRÍLICA EM PAREDES, DUAS DEMÃOS. AF_06/2014</t>
  </si>
  <si>
    <t>10,45</t>
  </si>
  <si>
    <t>Pintura da escola</t>
  </si>
  <si>
    <t>17,46</t>
  </si>
  <si>
    <t xml:space="preserve">Troca de portas </t>
  </si>
  <si>
    <t>5,83</t>
  </si>
  <si>
    <t>PORTA DE MADEIRA, FOLHA MEDIA (NBR 15930) DE 100 X 210 CM, E = 35 MM, NUCLEO SARRAFEADO, CAPA LISA EM HDF, ACABAMENTO EM PRIMER PARA PINTURA</t>
  </si>
  <si>
    <t>176,53</t>
  </si>
  <si>
    <t>Referência: SINAPI: Julho/2020   -   SETOP: Abril/2020</t>
  </si>
  <si>
    <t>15,75</t>
  </si>
  <si>
    <t>97622</t>
  </si>
  <si>
    <t>DEMOLIÇÃO DE ALVENARIA DE BLOCO FURADO, DE FORMA MANUAL, SEM REAPROVEITAMENTO. AF_12/2017</t>
  </si>
  <si>
    <t>34,90</t>
  </si>
  <si>
    <t>87473</t>
  </si>
  <si>
    <t>ALVENARIA DE VEDAÇÃO DE BLOCOS CERÂMICOS FURADOS NA VERTICAL DE 14X19X39CM (ESPESSURA 14CM) DE PAREDES COM ÁREA LÍQUIDA MENOR QUE 6M² SEM VÃOS E ARGAMASSA DE ASSENTAMENTO COM PREPARO EM BETONEIRA. AF_06/2014</t>
  </si>
  <si>
    <t>47,66</t>
  </si>
  <si>
    <t>87879</t>
  </si>
  <si>
    <t>CHAPISCO APLICADO EM ALVENARIAS E ESTRUTURAS DE CONCRETO INTERNAS, COM COLHER DE PEDREIRO.  ARGAMASSA TRAÇO 1:3 COM PREPARO EM BETONEIRA 400L. AF_06/2014</t>
  </si>
  <si>
    <t>2,66</t>
  </si>
  <si>
    <t>ED-51097</t>
  </si>
  <si>
    <t>ATERRO COMPACTADO MANUAL, COM SOQUETE</t>
  </si>
  <si>
    <t>M³</t>
  </si>
  <si>
    <t>87702</t>
  </si>
  <si>
    <t>CONTRAPISO EM ARGAMASSA TRAÇO 1:4 (CIMENTO E AREIA), PREPARO MANUAL, APLICADO EM ÁREAS SECAS SOBRE LAJE, NÃO ADERIDO, ESPESSURA 6CM. AF_06/2014</t>
  </si>
  <si>
    <t>36,87</t>
  </si>
  <si>
    <t>87531</t>
  </si>
  <si>
    <t>EMBOÇO, PARA RECEBIMENTO DE CERÂMICA, EM ARGAMASSA TRAÇO 1:2:8, PREPARO MECÂNICO COM BETONEIRA 400L, APLICADO MANUALMENTE EM FACES INTERNAS DE PAREDES, PARA AMBIENTE COM ÁREA ENTRE 5M2 E 10M2, ESPESSURA DE 20MM, COM EXECUÇÃO DE TALISCAS. AF_06/2014</t>
  </si>
  <si>
    <t>22,90</t>
  </si>
  <si>
    <t>7,72</t>
  </si>
  <si>
    <t>DIVISÓRIA EM ARDÓSIA E = 3 CM, INCLUSIVE FERRAGENS EM LATÃO CROMADO</t>
  </si>
  <si>
    <t>98679</t>
  </si>
  <si>
    <t>PISO CIMENTADO, TRAÇO 1:3 (CIMENTO E AREIA), ACABAMENTO LISO, ESPESSURA 2,0 CM, PREPARO MECÂNICO DA ARGAMASSA. AF_06/2018</t>
  </si>
  <si>
    <t>22,61</t>
  </si>
  <si>
    <t>87547</t>
  </si>
  <si>
    <t>MASSA ÚNICA, PARA RECEBIMENTO DE PINTURA, EM ARGAMASSA TRAÇO 1:2:8, PREPARO MECÂNICO COM BETONEIRA 400L, APLICADA MANUALMENTE EM FACES INTERNAS DE PAREDES, ESPESSURA DE 10MM, COM EXECUÇÃO DE TALISCAS. AF_06/2014</t>
  </si>
  <si>
    <t>15,44</t>
  </si>
  <si>
    <t>ED-50937</t>
  </si>
  <si>
    <t>CORRIMÃO DUPLO EM TUBO GALVANIZADO DIN 2440, D = 1 1/2" - FIXADO EM ALVENARIA</t>
  </si>
  <si>
    <t>DML</t>
  </si>
  <si>
    <t>92263</t>
  </si>
  <si>
    <t>FABRICAÇÃO DE FÔRMA PARA PILARES E ESTRUTURAS SIMILARES, EM CHAPA DE MADEIRA COMPENSADA RESINADA, E = 17 MM. AF_12/2015</t>
  </si>
  <si>
    <t>84,72</t>
  </si>
  <si>
    <t>92719</t>
  </si>
  <si>
    <t>CONCRETAGEM DE PILARES, FCK = 25 MPA, COM USO DE GRUA EM EDIFICAÇÃO COM SEÇÃO MÉDIA DE PILARES MENOR OU IGUAL A 0,25 M² - LANÇAMENTO, ADENSAMENTO E ACABAMENTO. AF_12/2015</t>
  </si>
  <si>
    <t>347,66</t>
  </si>
  <si>
    <t>92265</t>
  </si>
  <si>
    <t>FABRICAÇÃO DE FÔRMA PARA VIGAS, EM CHAPA DE MADEIRA COMPENSADA RESINADA, E = 17 MM. AF_12/2015</t>
  </si>
  <si>
    <t>66,24</t>
  </si>
  <si>
    <t>92725</t>
  </si>
  <si>
    <t>CONCRETAGEM DE VIGAS E LAJES, FCK=20 MPA, PARA LAJES MACIÇAS OU NERVURADAS COM USO DE BOMBA EM EDIFICAÇÃO COM ÁREA MÉDIA DE LAJES MENOR OU IGUAL A 20 M² - LANÇAMENTO, ADENSAMENTO E ACABAMENTO. AF_12/2015</t>
  </si>
  <si>
    <t>357,12</t>
  </si>
  <si>
    <t>31,64</t>
  </si>
  <si>
    <t>92541</t>
  </si>
  <si>
    <t>TRAMA DE MADEIRA COMPOSTA POR RIPAS, CAIBROS E TERÇAS PARA TELHADOS DE ATÉ 2 ÁGUAS PARA TELHA CERÂMICA CAPA-CANAL, INCLUSO TRANSPORTE VERTICAL. AF_07/2019</t>
  </si>
  <si>
    <t>63,90</t>
  </si>
  <si>
    <t>Arquibancanda</t>
  </si>
  <si>
    <t>TELA DE ARAME GALVANIZADA REVESTIDA EM PVC, QUADRANGULAR / LOSANGULAR, FIO 2,77 MM (12 BWG), BITOLA FINAL = *3,8* MM, MALHA 7,5 X 7,5 CM, H = 2 M</t>
  </si>
  <si>
    <t>26,08</t>
  </si>
  <si>
    <t>1,19</t>
  </si>
  <si>
    <t>Limpeza geral da obra</t>
  </si>
  <si>
    <t>ED-50491</t>
  </si>
  <si>
    <t>PINTURA ESMALTE EM ESQUADRIAS DE FERRO, DUAS (2) DEMÃOS, INCLUSIVE UMA (1) DEMÃO DE FUNDO ANTICORROSIVO</t>
  </si>
  <si>
    <t xml:space="preserve">Refazer escovários, colocando duas alturas  </t>
  </si>
  <si>
    <t>PORTA DE MADEIRA, FOLHA MEDIA (NBR 15930) DE 60 X 210 CM, E = 35 MM, NUCLEO SARRAFEADO, CAPA LISA EM HDF, ACABAMENTO EM PRIMER PARA PINTURA</t>
  </si>
  <si>
    <t>165,88</t>
  </si>
  <si>
    <t>91341</t>
  </si>
  <si>
    <t>PORTA EM ALUMÍNIO DE ABRIR TIPO VENEZIANA COM GUARNIÇÃO, FIXAÇÃO COM PARAFUSOS - FORNECIMENTO E INSTALAÇÃO. AF_12/2019</t>
  </si>
  <si>
    <t>381,98</t>
  </si>
  <si>
    <t>PORTA DE MADEIRA, FOLHA MEDIA (NBR 15930) DE 80 X 210 CM, E = 35 MM, NUCLEO SARRAFEADO, CAPA LISA EM HDF, ACABAMENTO EM PRIMER PARA PINTURA</t>
  </si>
  <si>
    <t>87248</t>
  </si>
  <si>
    <t>39,07</t>
  </si>
  <si>
    <t>ED-50954</t>
  </si>
  <si>
    <t>FORNECIMENTO E ASSENTAMENTO DE JANELA BASCULANTE DE FERRO</t>
  </si>
  <si>
    <t>ED-51156</t>
  </si>
  <si>
    <t>VIDRO COMUM LISO INCOLOR, ESP. 4MM, INCLUSIVE FIXAÇÃO E VEDAÇÃO COM GUARNIÇÃO/GAXETA DE BORRACHA NEOPRENE, FORNECIMENTO E INSTALAÇÃO, EXCLUSIVE CAIXILHO/PERFIL</t>
  </si>
  <si>
    <t>97633</t>
  </si>
  <si>
    <t>DEMOLIÇÃO DE REVESTIMENTO CERÂMICO, DE FORMA MANUAL, SEM REAPROVEITAMENTO. AF_12/2017</t>
  </si>
  <si>
    <t>14,65</t>
  </si>
  <si>
    <t>REVESTIMENTO CERÂMICO PARA PISO COM PLACAS  DE DIMENSÕES 35X35 CM APLICADA EM AMBIENTES DE ÁREA MAIOR QUE 10 M2. AF_06/2014</t>
  </si>
  <si>
    <t>REVESTIMENTO CERÂMICO PARA PISO COM PLACAS DE DIMENSÕES 35X35 CM APLICADA EM AMBIENTES DE ÁREA MAIOR QUE 10 M2. AF_06/2014</t>
  </si>
  <si>
    <t>ED-51123</t>
  </si>
  <si>
    <t>REGULARIZAÇÃO E COMPACTAÇÃO DE TERRENO COM PLACA VIBRATÓRIA</t>
  </si>
  <si>
    <t>95470</t>
  </si>
  <si>
    <t>VASO SANITARIO SIFONADO CONVENCIONAL COM LOUÇA BRANCA, INCLUSO CONJUNTO DE LIGAÇÃO PARA BACIA SANITÁRIA AJUSTÁVEL - FORNECIMENTO E INSTALAÇÃO. AF_10/2016</t>
  </si>
  <si>
    <t>173,87</t>
  </si>
  <si>
    <t>ED-48479</t>
  </si>
  <si>
    <t>DEMOLIÇÃO DE PISO CIMENTADO OU CONTRAPISO DE ARGAMASSA ESPESSURA MÁXIMA DE 10CM, INCLUSIVE AFASTAMENTO</t>
  </si>
  <si>
    <t>SUBTOTAL</t>
  </si>
  <si>
    <t>101174</t>
  </si>
  <si>
    <t>ESTACA BROCA DE CONCRETO, DIÂMETRO DE 25CM, ESCAVAÇÃO MANUAL COM TRADO CONCHA, COM ARMADURA DE ARRANQUE. AF_05/2020</t>
  </si>
  <si>
    <t>92775</t>
  </si>
  <si>
    <t>ARMAÇÃO DE PILAR OU VIGA DE UMA ESTRUTURA CONVENCIONAL DE CONCRETO ARMADO EM UMA EDIFICAÇÃO TÉRREA OU SOBRADO UTILIZANDO AÇO CA-60 DE 5,0 MM - MONTAGEM. AF_12/2015</t>
  </si>
  <si>
    <t>92778</t>
  </si>
  <si>
    <t>ARMAÇÃO DE PILAR OU VIGA DE UMA ESTRUTURA CONVENCIONAL DE CONCRETO ARMADO EM UMA EDIFICAÇÃO TÉRREA OU SOBRADO UTILIZANDO AÇO CA-50 DE 10,0 MM - MONTAGEM. AF_12/2015</t>
  </si>
  <si>
    <t xml:space="preserve">Endereço: Rua I - Bairro Morro Grande </t>
  </si>
  <si>
    <t>117,45+142,80+47,97+55,13+25,03</t>
  </si>
  <si>
    <t>273,22*2*2</t>
  </si>
  <si>
    <t xml:space="preserve">barrado externo + barrado interno = 234,98+312,73 </t>
  </si>
  <si>
    <t>alvenaria externa + alvenaria interna + lajes= 364,69+484,01+547,01</t>
  </si>
  <si>
    <t>0,80*1,80*2</t>
  </si>
  <si>
    <t>60*2,10*7 + 0,80*1,80*2 + 0,80*2,10*6 + 1,00*2,10*10</t>
  </si>
  <si>
    <t>60*2,10*7 + 0,80*2,10*6 + 1,00*2,10*10 = 39,9*2</t>
  </si>
  <si>
    <t>5,20*0,75+0,25*0,75*2</t>
  </si>
  <si>
    <t>5,20*0,40+2,60*0,35+0,40*0,35+0,40*0,75+0,40*0,40</t>
  </si>
  <si>
    <t>2*3,59</t>
  </si>
  <si>
    <t>2,375*0,25*0,152,375*</t>
  </si>
  <si>
    <t>2,375*0,25*2</t>
  </si>
  <si>
    <t>5,20*0,40+2,60*0,35+0,40*0,75+0,40*0,40+0,25*0,18*3+0,28*0,25+2,375*0,18*4+2,60*0,85+2,60*0,50</t>
  </si>
  <si>
    <t>8,88+1,19 + 0,60+1,20*3</t>
  </si>
  <si>
    <t>2,03*0,50</t>
  </si>
  <si>
    <t>2,03+1,50*2</t>
  </si>
  <si>
    <t>0,60*1,80*6</t>
  </si>
  <si>
    <t>1,50*0,50</t>
  </si>
  <si>
    <t>1,50*1,50*2</t>
  </si>
  <si>
    <t>13,60*1,40*4+33,30*2,10*2</t>
  </si>
  <si>
    <t>216,02*0,20</t>
  </si>
  <si>
    <t>3,50*1,50*4+33,20*1,50*2+1,40*1,50*4+6*1,50*2</t>
  </si>
  <si>
    <t xml:space="preserve">Placa de Obra </t>
  </si>
  <si>
    <t>PLACA DE OBRA (PARA CONSTRUCAO CIVIL) EM CHAPA GALVANIZADA *N. 22*, ADESIVADA, DE *2,0 X 1,125* M</t>
  </si>
  <si>
    <t>250,00</t>
  </si>
  <si>
    <t xml:space="preserve">Placa de obra </t>
  </si>
  <si>
    <t>2*1,125</t>
  </si>
  <si>
    <t>94963</t>
  </si>
  <si>
    <t>CONCRETO FCK = 15MPA, TRAÇO 1:3,4:3,5 (CIMENTO/ AREIA MÉDIA/ BRITA 1)  - PREPARO MECÂNICO COM BETONEIRA 400 L. AF_07/2016</t>
  </si>
  <si>
    <t>96527</t>
  </si>
  <si>
    <t>ESCAVAÇÃO MANUAL DE VALA PARA VIGA BALDRAME, COM PREVISÃO DE FÔRMA. AF_06/2017</t>
  </si>
  <si>
    <t>96544</t>
  </si>
  <si>
    <t>ARMAÇÃO DE BLOCO, VIGA BALDRAME OU SAPATA UTILIZANDO AÇO CA-50 DE 6,3 MM - MONTAGEM. AF_06/2017</t>
  </si>
  <si>
    <t>94962</t>
  </si>
  <si>
    <t>CONCRETO MAGRO PARA LASTRO, TRAÇO 1:4,5:4,5 (CIMENTO/ AREIA MÉDIA/ BRITA 1)  - PREPARO MECÂNICO COM BETONEIRA 400 L. AF_07/2016</t>
  </si>
  <si>
    <t>96531</t>
  </si>
  <si>
    <t>FABRICAÇÃO, MONTAGEM E DESMONTAGEM DE FÔRMA PARA BLOCO DE COROAMENTO, EM MADEIRA SERRADA, E=25 MM, 2 UTILIZAÇÕES. AF_06/2017</t>
  </si>
  <si>
    <t>95583</t>
  </si>
  <si>
    <t>MONTAGEM DE ARMADURA TRANSVERSAL DE ESTACAS DE SEÇÃO CIRCULAR, DIÂMETRO = 5,0 MM. AF_11/2016</t>
  </si>
  <si>
    <t>95576</t>
  </si>
  <si>
    <t>MONTAGEM DE ARMADURA LONGITUDINAL/TRANSVERSAL DE ESTACAS DE SEÇÃO CIRCULAR, DIÂMETRO = 8,0 MM. AF_11/2016</t>
  </si>
  <si>
    <t>ED-50652</t>
  </si>
  <si>
    <t>CALHA DE CHAPA GALVANIZADA Nº. 22 GSG, DESENVOLVIMENTO = 75 CM</t>
  </si>
  <si>
    <t>2,60*0,47+1,90*0,47</t>
  </si>
  <si>
    <t>8*4</t>
  </si>
  <si>
    <t>3,14*0,25^2/4*4*8</t>
  </si>
  <si>
    <t>0,50*0,50*0,65*8</t>
  </si>
  <si>
    <t>0,50*0,50*0,05*8</t>
  </si>
  <si>
    <t>0,50*0,60*4*8</t>
  </si>
  <si>
    <t>0,20*2,20*4*4+0,20*3,50*4*4</t>
  </si>
  <si>
    <t>0,20*0,20*2,20*4+0,20*0,20*3,50*4</t>
  </si>
  <si>
    <t>0,20*5,10*2+0,30*5,10*2*2+0,20*7,72*2+0,30*7,72*2*2</t>
  </si>
  <si>
    <t>0,20*0,30*26</t>
  </si>
  <si>
    <t>5,60*8,72</t>
  </si>
  <si>
    <t>2,60*0,30+1,30*0,30+3,67*0,30/2</t>
  </si>
  <si>
    <t>1,30*2,60*0,30+3,67*0,30/2*1,30</t>
  </si>
  <si>
    <t>6,42*1,30+2,60*1,30+3,67*1,30</t>
  </si>
  <si>
    <t>1.1</t>
  </si>
  <si>
    <t>2.1</t>
  </si>
  <si>
    <t>3.1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</si>
  <si>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</si>
  <si>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</si>
  <si>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</si>
  <si>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</si>
  <si>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</si>
  <si>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</si>
  <si>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</si>
  <si>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</si>
  <si>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</si>
  <si>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</si>
  <si>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</si>
  <si>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</si>
  <si>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6.5</t>
  </si>
  <si>
    <t>6.6</t>
  </si>
  <si>
    <t>7.1</t>
  </si>
  <si>
    <t>7.2</t>
  </si>
  <si>
    <t>7.3</t>
  </si>
  <si>
    <t>7.4</t>
  </si>
  <si>
    <t>7.5</t>
  </si>
  <si>
    <t>7.6</t>
  </si>
  <si>
    <t>8.1</t>
  </si>
  <si>
    <t>8.2</t>
  </si>
  <si>
    <t>9.1</t>
  </si>
  <si>
    <t>10.1</t>
  </si>
  <si>
    <t>11.1</t>
  </si>
  <si>
    <t>12.1</t>
  </si>
  <si>
    <t>13.1</t>
  </si>
  <si>
    <t xml:space="preserve">Custo Total da Obra </t>
  </si>
  <si>
    <t>Banheiro masculino, incluindo troca de portas do banheiro feminino</t>
  </si>
  <si>
    <t xml:space="preserve">Refazer rampa de acesso a entrada da escola e fazer a cobertura dessa rampa </t>
  </si>
  <si>
    <t xml:space="preserve"> ________________________________
Responsável Técnico 
Nome: Fernando Ferreira Rocha
 Cargo: Engenheiro Civil
CREA: 77.437/D-MG</t>
  </si>
  <si>
    <t xml:space="preserve">     ________________________________
Responsável Técnico 
Nome: Fernando Ferreira Rocha
 Cargo: Engenheiro Civil
CREA: 77.437/D-MG</t>
  </si>
  <si>
    <t xml:space="preserve">Hidrossanitário </t>
  </si>
  <si>
    <t>94794</t>
  </si>
  <si>
    <t>REGISTRO DE GAVETA BRUTO, LATÃO, ROSCÁVEL, 1 1/2, COM ACABAMENTO E CANOPLA CROMADOS, INSTALADO EM RESERVAÇÃO DE ÁGUA DE EDIFICAÇÃO QUE POSSUA RESERVATÓRIO DE FIBRA/FIBROCIMENTO  FORNECIMENTO E INSTALAÇÃO. AF_06/2016</t>
  </si>
  <si>
    <t>91785</t>
  </si>
  <si>
    <t>(COMPOSIÇÃO REPRESENTATIVA) DO SERVIÇO DE INSTALAÇÃO DE TUBOS DE PVC, SOLDÁVEL, ÁGUA FRIA, DN 25 MM (INSTALADO EM RAMAL, SUB-RAMAL, RAMAL DE DISTRIBUIÇÃO OU PRUMADA), INCLUSIVE CONEXÕES, CORTES E FIXAÇÕES, PARA PRÉDIOS. AF_10/2015</t>
  </si>
  <si>
    <t>28,56</t>
  </si>
  <si>
    <t>ED-50337</t>
  </si>
  <si>
    <t>VÁLVULA DE DESCARGA COM REGISTRO INTERNO, ACIONAMENTO SIMPLES, DN 1.1/2" (50MM), INCLUSIVE ACABAMENTO DA VÁLVULA</t>
  </si>
  <si>
    <t>91795</t>
  </si>
  <si>
    <t>(COMPOSIÇÃO REPRESENTATIVA) DO SERVIÇO DE INST. TUBO PVC, SÉRIE N, ESGOTO PREDIAL, 100 MM (INST. RAMAL DESCARGA, RAMAL DE ESG. SANIT., PRUMADA ESG. SANIT., VENTILAÇÃO OU SUB-COLETOR AÉREO), INCL. CONEXÕES E CORTES, FIXAÇÕES, P/ PRÉDIOS. AF_10/2015</t>
  </si>
  <si>
    <t>42,71</t>
  </si>
  <si>
    <t>91793</t>
  </si>
  <si>
    <t>(COMPOSIÇÃO REPRESENTATIVA) DO SERVIÇO DE INSTALAÇÃO DE TUBO DE PVC, SÉRIE NORMAL, ESGOTO PREDIAL, DN 50 MM (INSTALADO EM RAMAL DE DESCARGA OU RAMAL DE ESGOTO SANITÁRIO), INCLUSIVE CONEXÕES, CORTES E FIXAÇÕES PARA, PRÉDIOS. AF_10/2015</t>
  </si>
  <si>
    <t>55,29</t>
  </si>
  <si>
    <t>2.2</t>
  </si>
  <si>
    <t>2.3</t>
  </si>
  <si>
    <t>2.4</t>
  </si>
  <si>
    <t>2.5</t>
  </si>
  <si>
    <t>2.6</t>
  </si>
  <si>
    <t>3.2</t>
  </si>
  <si>
    <t>3.3</t>
  </si>
  <si>
    <t>3.4</t>
  </si>
  <si>
    <t>3.5</t>
  </si>
  <si>
    <t>3.6</t>
  </si>
  <si>
    <t>4.3</t>
  </si>
  <si>
    <t>5.7</t>
  </si>
  <si>
    <t>TORNEIRA CROMADA CURTA SEM BICO PARA TANQUE, PADRAO POPULAR, 1/2 " OU 3/4 " (REF 1140)</t>
  </si>
  <si>
    <t>PLACA DA OBRA</t>
  </si>
  <si>
    <t>TROCA DE PORTAS</t>
  </si>
  <si>
    <t>BANHEIROS</t>
  </si>
  <si>
    <t>ESCOVÁRIO</t>
  </si>
  <si>
    <t>ARQUIBANCADA</t>
  </si>
  <si>
    <t>RAMPA E COBERTURA NA ENTRADA DA ESCOLA</t>
  </si>
  <si>
    <t xml:space="preserve">PINTURA DA ESCOLA </t>
  </si>
  <si>
    <t>PINTURA DO MURO</t>
  </si>
  <si>
    <t xml:space="preserve">COLOCAÇÃO DE FORRO PVC </t>
  </si>
  <si>
    <t>HIDROSSANITÁRIO</t>
  </si>
  <si>
    <t>LIMPEZA GERAL DA OBRA</t>
  </si>
  <si>
    <t xml:space="preserve"> </t>
  </si>
  <si>
    <t>Pintura esquadrias metálicas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</si>
  <si>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</si>
  <si>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</si>
  <si>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</si>
  <si>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</si>
  <si>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</si>
  <si>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</si>
  <si>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</si>
  <si>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</si>
  <si>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</si>
  <si>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</si>
  <si>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</si>
  <si>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</si>
  <si>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</si>
  <si>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</si>
  <si>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</si>
  <si>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</si>
  <si>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</si>
  <si>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</si>
  <si>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</si>
  <si>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</si>
  <si>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</si>
  <si>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12.2</t>
  </si>
  <si>
    <t>12.3</t>
  </si>
  <si>
    <t>12.4</t>
  </si>
  <si>
    <t>12.5</t>
  </si>
  <si>
    <t>12.6</t>
  </si>
  <si>
    <t>12.7</t>
  </si>
  <si>
    <r>
      <t xml:space="preserve">Obra: </t>
    </r>
    <r>
      <rPr>
        <sz val="14"/>
        <color theme="1"/>
        <rFont val="Calibri"/>
        <family val="2"/>
        <scheme val="minor"/>
      </rPr>
      <t>Reforma e Ampliação Escola Municipal Doutor Júlio do Couto Gontijo</t>
    </r>
  </si>
  <si>
    <r>
      <t xml:space="preserve">Endereço: </t>
    </r>
    <r>
      <rPr>
        <sz val="14"/>
        <color theme="1"/>
        <rFont val="Calibri"/>
        <family val="2"/>
        <scheme val="minor"/>
      </rPr>
      <t xml:space="preserve">Rua I - Bairro Morro Grande </t>
    </r>
  </si>
  <si>
    <r>
      <rPr>
        <b/>
        <sz val="13"/>
        <color theme="1"/>
        <rFont val="Calibri"/>
        <family val="2"/>
        <scheme val="minor"/>
      </rPr>
      <t>Obra:</t>
    </r>
    <r>
      <rPr>
        <sz val="13"/>
        <color theme="1"/>
        <rFont val="Calibri"/>
        <family val="2"/>
        <scheme val="minor"/>
      </rPr>
      <t xml:space="preserve"> Reforma e Ampliação Escola Municipal Doutor Júlio do Couto Gontijo</t>
    </r>
  </si>
  <si>
    <r>
      <t xml:space="preserve">Endereço: </t>
    </r>
    <r>
      <rPr>
        <sz val="13"/>
        <color theme="1"/>
        <rFont val="Calibri"/>
        <family val="2"/>
        <scheme val="minor"/>
      </rPr>
      <t xml:space="preserve">Rua I - Bairro Morro Grande </t>
    </r>
  </si>
  <si>
    <t>Memória de Cálculo</t>
  </si>
  <si>
    <r>
      <rPr>
        <b/>
        <sz val="13"/>
        <color theme="1"/>
        <rFont val="Calibri"/>
        <family val="2"/>
        <scheme val="minor"/>
      </rPr>
      <t>OBRA:</t>
    </r>
    <r>
      <rPr>
        <sz val="13"/>
        <color theme="1"/>
        <rFont val="Calibri"/>
        <family val="2"/>
        <scheme val="minor"/>
      </rPr>
      <t xml:space="preserve"> Reforma e Ampliação Escola Municipal Doutor Júlio do Couto Gontijo
</t>
    </r>
  </si>
  <si>
    <r>
      <t xml:space="preserve">REFERÊNCIA: </t>
    </r>
    <r>
      <rPr>
        <sz val="13"/>
        <color theme="1"/>
        <rFont val="Calibri"/>
        <family val="2"/>
        <scheme val="minor"/>
      </rPr>
      <t>Setembro -2020</t>
    </r>
  </si>
  <si>
    <r>
      <rPr>
        <b/>
        <sz val="13"/>
        <color theme="1"/>
        <rFont val="Calibri"/>
        <family val="2"/>
        <scheme val="minor"/>
      </rPr>
      <t xml:space="preserve">LOCAL: </t>
    </r>
    <r>
      <rPr>
        <sz val="13"/>
        <color theme="1"/>
        <rFont val="Calibri"/>
        <family val="2"/>
        <scheme val="minor"/>
      </rPr>
      <t xml:space="preserve">Rua I - Bairro Morro Grande 
</t>
    </r>
  </si>
  <si>
    <r>
      <t xml:space="preserve">DESONERAÇÃO: </t>
    </r>
    <r>
      <rPr>
        <sz val="13"/>
        <color theme="1"/>
        <rFont val="Calibri"/>
        <family val="2"/>
        <scheme val="minor"/>
      </rPr>
      <t>Sim</t>
    </r>
  </si>
  <si>
    <r>
      <rPr>
        <b/>
        <sz val="13"/>
        <color theme="1"/>
        <rFont val="Calibri"/>
        <family val="2"/>
        <scheme val="minor"/>
      </rPr>
      <t>TIPO DE OBRA DO EMPREENDIMENTO:</t>
    </r>
    <r>
      <rPr>
        <sz val="13"/>
        <color theme="1"/>
        <rFont val="Calibri"/>
        <family val="2"/>
        <scheme val="minor"/>
      </rPr>
      <t xml:space="preserve"> Construção e Refomas de Edifícios </t>
    </r>
  </si>
  <si>
    <r>
      <rPr>
        <b/>
        <sz val="13"/>
        <color theme="1"/>
        <rFont val="Calibri"/>
        <family val="2"/>
        <scheme val="minor"/>
      </rPr>
      <t>Local</t>
    </r>
    <r>
      <rPr>
        <sz val="13"/>
        <color theme="1"/>
        <rFont val="Calibri"/>
        <family val="2"/>
        <scheme val="minor"/>
      </rPr>
      <t xml:space="preserve">
Carmo do Paranaíba - MG</t>
    </r>
  </si>
  <si>
    <r>
      <rPr>
        <b/>
        <sz val="13"/>
        <color theme="1"/>
        <rFont val="Calibri"/>
        <family val="2"/>
        <scheme val="minor"/>
      </rPr>
      <t>Data</t>
    </r>
    <r>
      <rPr>
        <sz val="13"/>
        <color theme="1"/>
        <rFont val="Calibri"/>
        <family val="2"/>
        <scheme val="minor"/>
      </rPr>
      <t xml:space="preserve">
17 de setembro de 2020.</t>
    </r>
  </si>
  <si>
    <t xml:space="preserve">                            _____________________________________________
                            Responsável Tomador 
                            Nome: César Caetano de Almeida Filho
                            Cargo: Prefeito Municipal
     </t>
  </si>
  <si>
    <t xml:space="preserve">                            _____________________________________________
Responsável Técnico 
Nome: Fernando Ferreira Rocha
Cargo: Engenheiro Civil
CREA: 77.437/D-MG</t>
  </si>
  <si>
    <r>
      <rPr>
        <b/>
        <sz val="13"/>
        <color theme="1"/>
        <rFont val="Calibri"/>
        <family val="2"/>
        <scheme val="minor"/>
      </rPr>
      <t>Obra: Reforma e Ampliação Escola Municipal Doutor Júlio do Couto Gontijo</t>
    </r>
    <r>
      <rPr>
        <sz val="13"/>
        <color theme="1"/>
        <rFont val="Calibri"/>
        <family val="2"/>
        <scheme val="minor"/>
      </rPr>
      <t xml:space="preserve"> </t>
    </r>
  </si>
  <si>
    <t>PINTURA DE ESQUADRIAS METÁLICAS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</si>
</sst>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&quot;R$&quot;\ #,##0.00"/>
    <numFmt numFmtId="165" formatCode="0.0%"/>
    <numFmt numFmtId="166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Times"/>
      <family val="1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</font>
    <font>
      <sz val="14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3"/>
      <name val="Calibri"/>
      <family val="2"/>
    </font>
    <font>
      <sz val="13"/>
      <color theme="1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6" fillId="0" borderId="0"/>
    <xf numFmtId="0" fontId="8" fillId="0" borderId="0"/>
    <xf numFmtId="0" fontId="3" fillId="0" borderId="0"/>
    <xf numFmtId="0" fontId="3" fillId="0" borderId="0"/>
    <xf numFmtId="166" fontId="4" fillId="0" borderId="0" applyFont="0" applyFill="0" applyBorder="0" applyAlignment="0" applyProtection="0"/>
  </cellStyleXfs>
  <cellXfs count="16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 horizontal="center" vertical="center"/>
    </xf>
    <xf numFmtId="164" fontId="0" fillId="0" borderId="0" xfId="0" applyNumberFormat="1"/>
    <xf numFmtId="10" fontId="0" fillId="0" borderId="0" xfId="0" applyNumberFormat="1"/>
    <xf numFmtId="0" fontId="7" fillId="0" borderId="0" xfId="0" applyFont="1"/>
    <xf numFmtId="2" fontId="0" fillId="0" borderId="0" xfId="0" applyNumberFormat="1"/>
    <xf numFmtId="164" fontId="1" fillId="0" borderId="0" xfId="2" applyNumberFormat="1" applyFont="1" applyBorder="1" applyAlignment="1">
      <alignment horizontal="center" vertical="center"/>
    </xf>
    <xf numFmtId="164" fontId="0" fillId="0" borderId="0" xfId="2" applyNumberFormat="1" applyFont="1"/>
    <xf numFmtId="2" fontId="2" fillId="0" borderId="0" xfId="2" applyNumberFormat="1" applyFont="1" applyBorder="1" applyAlignment="1">
      <alignment horizontal="center"/>
    </xf>
    <xf numFmtId="2" fontId="0" fillId="0" borderId="0" xfId="2" applyNumberFormat="1" applyFont="1"/>
    <xf numFmtId="44" fontId="0" fillId="0" borderId="0" xfId="0" applyNumberFormat="1"/>
    <xf numFmtId="0" fontId="10" fillId="0" borderId="0" xfId="0" applyFont="1"/>
    <xf numFmtId="164" fontId="10" fillId="0" borderId="0" xfId="0" applyNumberFormat="1" applyFont="1"/>
    <xf numFmtId="0" fontId="2" fillId="0" borderId="0" xfId="0" applyFont="1" applyBorder="1" applyAlignment="1">
      <alignment horizontal="center" wrapText="1"/>
    </xf>
    <xf numFmtId="0" fontId="0" fillId="2" borderId="0" xfId="0" applyFill="1"/>
    <xf numFmtId="0" fontId="11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2" fontId="9" fillId="0" borderId="0" xfId="0" applyNumberFormat="1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0" fontId="0" fillId="0" borderId="0" xfId="0" applyBorder="1"/>
    <xf numFmtId="2" fontId="0" fillId="0" borderId="0" xfId="0" applyNumberFormat="1" applyBorder="1"/>
    <xf numFmtId="0" fontId="12" fillId="0" borderId="1" xfId="0" applyFont="1" applyBorder="1" applyAlignment="1">
      <alignment horizontal="center" vertical="center"/>
    </xf>
    <xf numFmtId="2" fontId="12" fillId="0" borderId="1" xfId="2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2" fontId="16" fillId="0" borderId="1" xfId="2" applyNumberFormat="1" applyFont="1" applyBorder="1" applyAlignment="1">
      <alignment horizontal="center" vertical="center" wrapText="1"/>
    </xf>
    <xf numFmtId="2" fontId="16" fillId="0" borderId="1" xfId="2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2" fontId="13" fillId="0" borderId="1" xfId="2" applyNumberFormat="1" applyFont="1" applyBorder="1" applyAlignment="1">
      <alignment horizontal="center" vertical="center"/>
    </xf>
    <xf numFmtId="0" fontId="16" fillId="2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left" vertical="center"/>
    </xf>
    <xf numFmtId="4" fontId="16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4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center" vertical="center"/>
    </xf>
    <xf numFmtId="2" fontId="17" fillId="0" borderId="1" xfId="2" applyNumberFormat="1" applyFont="1" applyBorder="1" applyAlignment="1">
      <alignment horizontal="center" vertical="center" wrapText="1"/>
    </xf>
    <xf numFmtId="164" fontId="17" fillId="0" borderId="1" xfId="2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4" fontId="20" fillId="0" borderId="1" xfId="0" applyNumberFormat="1" applyFont="1" applyBorder="1" applyAlignment="1">
      <alignment horizontal="center" vertical="center"/>
    </xf>
    <xf numFmtId="44" fontId="20" fillId="0" borderId="1" xfId="2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2" fontId="20" fillId="0" borderId="1" xfId="2" applyNumberFormat="1" applyFont="1" applyBorder="1" applyAlignment="1">
      <alignment horizontal="center" vertical="center"/>
    </xf>
    <xf numFmtId="164" fontId="20" fillId="0" borderId="1" xfId="2" applyNumberFormat="1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/>
    </xf>
    <xf numFmtId="2" fontId="18" fillId="0" borderId="1" xfId="2" applyNumberFormat="1" applyFont="1" applyBorder="1" applyAlignment="1">
      <alignment horizontal="center" vertical="center"/>
    </xf>
    <xf numFmtId="164" fontId="18" fillId="0" borderId="1" xfId="2" applyNumberFormat="1" applyFont="1" applyBorder="1" applyAlignment="1">
      <alignment horizontal="center" vertical="center"/>
    </xf>
    <xf numFmtId="0" fontId="20" fillId="2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left" vertical="center"/>
    </xf>
    <xf numFmtId="0" fontId="20" fillId="2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wrapText="1"/>
    </xf>
    <xf numFmtId="4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left" wrapText="1"/>
    </xf>
    <xf numFmtId="0" fontId="21" fillId="0" borderId="1" xfId="0" applyFont="1" applyBorder="1" applyAlignment="1">
      <alignment horizontal="center"/>
    </xf>
    <xf numFmtId="4" fontId="21" fillId="0" borderId="1" xfId="0" applyNumberFormat="1" applyFont="1" applyBorder="1" applyAlignment="1">
      <alignment horizontal="center"/>
    </xf>
    <xf numFmtId="4" fontId="21" fillId="0" borderId="4" xfId="0" applyNumberFormat="1" applyFont="1" applyBorder="1" applyAlignment="1">
      <alignment horizontal="center" vertical="center"/>
    </xf>
    <xf numFmtId="44" fontId="17" fillId="3" borderId="4" xfId="0" applyNumberFormat="1" applyFont="1" applyFill="1" applyBorder="1" applyAlignment="1">
      <alignment vertical="center"/>
    </xf>
    <xf numFmtId="0" fontId="17" fillId="2" borderId="0" xfId="0" applyFont="1" applyFill="1" applyBorder="1" applyAlignment="1">
      <alignment horizontal="right" vertical="center"/>
    </xf>
    <xf numFmtId="44" fontId="17" fillId="2" borderId="0" xfId="0" applyNumberFormat="1" applyFont="1" applyFill="1" applyBorder="1" applyAlignment="1">
      <alignment vertical="center"/>
    </xf>
    <xf numFmtId="0" fontId="18" fillId="0" borderId="1" xfId="0" applyFont="1" applyBorder="1" applyAlignment="1">
      <alignment vertical="center"/>
    </xf>
    <xf numFmtId="10" fontId="18" fillId="0" borderId="1" xfId="1" applyNumberFormat="1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10" fontId="17" fillId="0" borderId="1" xfId="1" applyNumberFormat="1" applyFont="1" applyBorder="1" applyAlignment="1">
      <alignment horizontal="center" vertical="center"/>
    </xf>
    <xf numFmtId="0" fontId="18" fillId="0" borderId="0" xfId="0" applyFont="1" applyAlignment="1">
      <alignment vertical="top"/>
    </xf>
    <xf numFmtId="0" fontId="18" fillId="0" borderId="0" xfId="0" applyFont="1"/>
    <xf numFmtId="0" fontId="18" fillId="0" borderId="1" xfId="0" applyFont="1" applyBorder="1" applyAlignment="1">
      <alignment vertical="center" wrapText="1"/>
    </xf>
    <xf numFmtId="0" fontId="17" fillId="3" borderId="6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 wrapText="1"/>
    </xf>
    <xf numFmtId="0" fontId="18" fillId="0" borderId="8" xfId="0" applyFont="1" applyBorder="1"/>
    <xf numFmtId="9" fontId="18" fillId="0" borderId="8" xfId="0" applyNumberFormat="1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0" fontId="18" fillId="0" borderId="7" xfId="0" applyFont="1" applyBorder="1"/>
    <xf numFmtId="164" fontId="18" fillId="0" borderId="7" xfId="0" applyNumberFormat="1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9" fontId="18" fillId="0" borderId="8" xfId="1" applyFont="1" applyBorder="1" applyAlignment="1">
      <alignment horizontal="center" vertical="center"/>
    </xf>
    <xf numFmtId="0" fontId="18" fillId="3" borderId="8" xfId="0" applyFont="1" applyFill="1" applyBorder="1"/>
    <xf numFmtId="10" fontId="18" fillId="3" borderId="8" xfId="0" applyNumberFormat="1" applyFont="1" applyFill="1" applyBorder="1" applyAlignment="1">
      <alignment horizontal="center" vertical="center"/>
    </xf>
    <xf numFmtId="10" fontId="18" fillId="3" borderId="12" xfId="0" applyNumberFormat="1" applyFont="1" applyFill="1" applyBorder="1" applyAlignment="1">
      <alignment horizontal="center" vertical="center"/>
    </xf>
    <xf numFmtId="0" fontId="18" fillId="3" borderId="6" xfId="0" applyFont="1" applyFill="1" applyBorder="1"/>
    <xf numFmtId="164" fontId="18" fillId="3" borderId="6" xfId="0" applyNumberFormat="1" applyFont="1" applyFill="1" applyBorder="1" applyAlignment="1">
      <alignment horizontal="center" vertical="center"/>
    </xf>
    <xf numFmtId="164" fontId="18" fillId="3" borderId="14" xfId="0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top" wrapText="1"/>
    </xf>
    <xf numFmtId="0" fontId="19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right" vertical="center"/>
    </xf>
    <xf numFmtId="0" fontId="17" fillId="3" borderId="2" xfId="0" applyFont="1" applyFill="1" applyBorder="1" applyAlignment="1">
      <alignment horizontal="right" vertical="center"/>
    </xf>
    <xf numFmtId="0" fontId="17" fillId="3" borderId="3" xfId="0" applyFont="1" applyFill="1" applyBorder="1" applyAlignment="1">
      <alignment horizontal="right" vertical="center"/>
    </xf>
    <xf numFmtId="0" fontId="17" fillId="3" borderId="4" xfId="0" applyFont="1" applyFill="1" applyBorder="1" applyAlignment="1">
      <alignment horizontal="right" vertical="center"/>
    </xf>
    <xf numFmtId="0" fontId="20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9" fontId="18" fillId="0" borderId="1" xfId="1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righ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18" fillId="0" borderId="1" xfId="0" applyFont="1" applyBorder="1" applyAlignment="1">
      <alignment horizontal="left" vertical="center" wrapText="1"/>
    </xf>
    <xf numFmtId="0" fontId="18" fillId="2" borderId="0" xfId="0" applyFont="1" applyFill="1" applyAlignment="1">
      <alignment horizontal="left" vertical="top" wrapText="1"/>
    </xf>
    <xf numFmtId="2" fontId="17" fillId="0" borderId="2" xfId="0" applyNumberFormat="1" applyFont="1" applyBorder="1" applyAlignment="1">
      <alignment horizontal="center" vertical="center"/>
    </xf>
    <xf numFmtId="2" fontId="17" fillId="0" borderId="3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/>
    </xf>
    <xf numFmtId="0" fontId="18" fillId="0" borderId="4" xfId="0" applyFont="1" applyBorder="1" applyAlignment="1">
      <alignment horizontal="left" vertical="top"/>
    </xf>
    <xf numFmtId="0" fontId="18" fillId="0" borderId="2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2" fontId="18" fillId="0" borderId="1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wrapText="1"/>
    </xf>
    <xf numFmtId="0" fontId="17" fillId="0" borderId="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64" fontId="18" fillId="3" borderId="8" xfId="0" applyNumberFormat="1" applyFont="1" applyFill="1" applyBorder="1" applyAlignment="1">
      <alignment horizontal="center" vertical="center"/>
    </xf>
    <xf numFmtId="164" fontId="18" fillId="3" borderId="6" xfId="0" applyNumberFormat="1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164" fontId="18" fillId="0" borderId="7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164" fontId="18" fillId="0" borderId="9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</cellXfs>
  <cellStyles count="10">
    <cellStyle name="Moeda" xfId="2" builtinId="4"/>
    <cellStyle name="Normal" xfId="0" builtinId="0"/>
    <cellStyle name="Normal 2" xfId="3"/>
    <cellStyle name="Normal 2 2" xfId="8"/>
    <cellStyle name="Normal 2 3" xfId="7"/>
    <cellStyle name="Normal 3" xfId="6"/>
    <cellStyle name="Normal 3 3" xfId="5"/>
    <cellStyle name="Porcentagem" xfId="1" builtinId="5"/>
    <cellStyle name="Vírgula 2" xfId="4"/>
    <cellStyle name="Vírgula 3" xfId="9"/>
  </cellStyles>
  <dxfs count="0"/>
  <tableStyles count="0" defaultTableStyle="TableStyleMedium9" defaultPivotStyle="PivotStyleLight16"/>
  <colors>
    <mruColors>
      <color rgb="FFFFCCFF"/>
      <color rgb="FFFF99FF"/>
      <color rgb="FFFF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94"/>
  <sheetViews>
    <sheetView tabSelected="1" workbookViewId="0">
      <selection activeCell="K8" sqref="K8"/>
    </sheetView>
  </sheetViews>
  <sheetFormatPr defaultRowHeight="15" x14ac:dyDescent="0.25"/>
  <cols>
    <col min="5" max="5" width="82.140625" customWidth="1"/>
    <col min="7" max="7" width="30" style="8" customWidth="1"/>
    <col min="8" max="8" width="14.5703125" style="8" customWidth="1"/>
  </cols>
  <sheetData>
    <row r="2" spans="2:8" ht="18.75" x14ac:dyDescent="0.25">
      <c r="B2" s="101" t="s">
        <v>344</v>
      </c>
      <c r="C2" s="101"/>
      <c r="D2" s="101"/>
      <c r="E2" s="101"/>
      <c r="F2" s="101"/>
      <c r="G2" s="101"/>
      <c r="H2" s="101"/>
    </row>
    <row r="3" spans="2:8" ht="18.75" x14ac:dyDescent="0.25">
      <c r="B3" s="102" t="s">
        <v>340</v>
      </c>
      <c r="C3" s="103"/>
      <c r="D3" s="103"/>
      <c r="E3" s="103"/>
      <c r="F3" s="103"/>
      <c r="G3" s="103"/>
      <c r="H3" s="103"/>
    </row>
    <row r="4" spans="2:8" ht="18.75" x14ac:dyDescent="0.25">
      <c r="B4" s="102" t="s">
        <v>341</v>
      </c>
      <c r="C4" s="103"/>
      <c r="D4" s="103"/>
      <c r="E4" s="103"/>
      <c r="F4" s="103"/>
      <c r="G4" s="103"/>
      <c r="H4" s="103"/>
    </row>
    <row r="5" spans="2:8" ht="18.75" x14ac:dyDescent="0.25">
      <c r="B5" s="103" t="s">
        <v>94</v>
      </c>
      <c r="C5" s="103"/>
      <c r="D5" s="103"/>
      <c r="E5" s="103"/>
      <c r="F5" s="103"/>
      <c r="G5" s="103"/>
      <c r="H5" s="103"/>
    </row>
    <row r="6" spans="2:8" ht="37.5" x14ac:dyDescent="0.25">
      <c r="B6" s="25" t="s">
        <v>1</v>
      </c>
      <c r="C6" s="25" t="s">
        <v>2</v>
      </c>
      <c r="D6" s="25" t="s">
        <v>3</v>
      </c>
      <c r="E6" s="25" t="s">
        <v>4</v>
      </c>
      <c r="F6" s="25" t="s">
        <v>5</v>
      </c>
      <c r="G6" s="26" t="s">
        <v>78</v>
      </c>
      <c r="H6" s="27" t="s">
        <v>6</v>
      </c>
    </row>
    <row r="7" spans="2:8" ht="18.75" x14ac:dyDescent="0.25">
      <c r="B7" s="28">
        <v>1</v>
      </c>
      <c r="C7" s="104"/>
      <c r="D7" s="104"/>
      <c r="E7" s="29" t="s">
        <v>206</v>
      </c>
      <c r="F7" s="104"/>
      <c r="G7" s="104"/>
      <c r="H7" s="104"/>
    </row>
    <row r="8" spans="2:8" ht="37.5" x14ac:dyDescent="0.25">
      <c r="B8" s="30" t="s">
        <v>238</v>
      </c>
      <c r="C8" s="31" t="s">
        <v>15</v>
      </c>
      <c r="D8" s="31">
        <v>4813</v>
      </c>
      <c r="E8" s="32" t="s">
        <v>204</v>
      </c>
      <c r="F8" s="31" t="s">
        <v>13</v>
      </c>
      <c r="G8" s="30" t="s">
        <v>207</v>
      </c>
      <c r="H8" s="30">
        <v>2.25</v>
      </c>
    </row>
    <row r="9" spans="2:8" ht="18.75" x14ac:dyDescent="0.25">
      <c r="B9" s="28">
        <v>2</v>
      </c>
      <c r="C9" s="104"/>
      <c r="D9" s="104"/>
      <c r="E9" s="29" t="s">
        <v>90</v>
      </c>
      <c r="F9" s="104"/>
      <c r="G9" s="104"/>
      <c r="H9" s="104"/>
    </row>
    <row r="10" spans="2:8" ht="75" x14ac:dyDescent="0.25">
      <c r="B10" s="33" t="s">
        <v>239</v>
      </c>
      <c r="C10" s="34" t="s">
        <v>10</v>
      </c>
      <c r="D10" s="34" t="s">
        <v>11</v>
      </c>
      <c r="E10" s="35" t="s">
        <v>12</v>
      </c>
      <c r="F10" s="34" t="s">
        <v>13</v>
      </c>
      <c r="G10" s="36" t="s">
        <v>186</v>
      </c>
      <c r="H10" s="37">
        <v>42.78</v>
      </c>
    </row>
    <row r="11" spans="2:8" s="14" customFormat="1" ht="56.25" x14ac:dyDescent="0.25">
      <c r="B11" s="33" t="s">
        <v>287</v>
      </c>
      <c r="C11" s="34" t="s">
        <v>15</v>
      </c>
      <c r="D11" s="34">
        <v>10553</v>
      </c>
      <c r="E11" s="35" t="s">
        <v>149</v>
      </c>
      <c r="F11" s="34" t="s">
        <v>16</v>
      </c>
      <c r="G11" s="37">
        <v>7</v>
      </c>
      <c r="H11" s="38">
        <v>7</v>
      </c>
    </row>
    <row r="12" spans="2:8" ht="56.25" x14ac:dyDescent="0.25">
      <c r="B12" s="33" t="s">
        <v>288</v>
      </c>
      <c r="C12" s="34" t="s">
        <v>10</v>
      </c>
      <c r="D12" s="34" t="s">
        <v>151</v>
      </c>
      <c r="E12" s="35" t="s">
        <v>152</v>
      </c>
      <c r="F12" s="34" t="s">
        <v>13</v>
      </c>
      <c r="G12" s="37" t="s">
        <v>185</v>
      </c>
      <c r="H12" s="38">
        <v>2.88</v>
      </c>
    </row>
    <row r="13" spans="2:8" s="14" customFormat="1" ht="56.25" x14ac:dyDescent="0.25">
      <c r="B13" s="33" t="s">
        <v>289</v>
      </c>
      <c r="C13" s="34" t="s">
        <v>15</v>
      </c>
      <c r="D13" s="34">
        <v>10555</v>
      </c>
      <c r="E13" s="35" t="s">
        <v>154</v>
      </c>
      <c r="F13" s="34" t="s">
        <v>16</v>
      </c>
      <c r="G13" s="37">
        <v>6</v>
      </c>
      <c r="H13" s="38">
        <v>6</v>
      </c>
    </row>
    <row r="14" spans="2:8" ht="56.25" x14ac:dyDescent="0.25">
      <c r="B14" s="33" t="s">
        <v>290</v>
      </c>
      <c r="C14" s="34" t="s">
        <v>15</v>
      </c>
      <c r="D14" s="34">
        <v>4982</v>
      </c>
      <c r="E14" s="35" t="s">
        <v>92</v>
      </c>
      <c r="F14" s="34" t="s">
        <v>16</v>
      </c>
      <c r="G14" s="37">
        <v>10</v>
      </c>
      <c r="H14" s="38">
        <v>10</v>
      </c>
    </row>
    <row r="15" spans="2:8" ht="56.25" x14ac:dyDescent="0.25">
      <c r="B15" s="33" t="s">
        <v>291</v>
      </c>
      <c r="C15" s="34" t="s">
        <v>10</v>
      </c>
      <c r="D15" s="34" t="s">
        <v>19</v>
      </c>
      <c r="E15" s="35" t="s">
        <v>20</v>
      </c>
      <c r="F15" s="34" t="s">
        <v>13</v>
      </c>
      <c r="G15" s="36" t="s">
        <v>187</v>
      </c>
      <c r="H15" s="38">
        <v>79.8</v>
      </c>
    </row>
    <row r="16" spans="2:8" s="14" customFormat="1" ht="18.75" x14ac:dyDescent="0.25">
      <c r="B16" s="28">
        <v>3</v>
      </c>
      <c r="C16" s="104"/>
      <c r="D16" s="104"/>
      <c r="E16" s="29" t="s">
        <v>269</v>
      </c>
      <c r="F16" s="104"/>
      <c r="G16" s="104"/>
      <c r="H16" s="104"/>
    </row>
    <row r="17" spans="2:8" ht="37.5" x14ac:dyDescent="0.25">
      <c r="B17" s="33" t="s">
        <v>240</v>
      </c>
      <c r="C17" s="34" t="s">
        <v>10</v>
      </c>
      <c r="D17" s="34" t="s">
        <v>96</v>
      </c>
      <c r="E17" s="35" t="s">
        <v>97</v>
      </c>
      <c r="F17" s="34" t="s">
        <v>14</v>
      </c>
      <c r="G17" s="37" t="s">
        <v>195</v>
      </c>
      <c r="H17" s="38">
        <v>1.02</v>
      </c>
    </row>
    <row r="18" spans="2:8" ht="37.5" x14ac:dyDescent="0.25">
      <c r="B18" s="33" t="s">
        <v>292</v>
      </c>
      <c r="C18" s="34" t="s">
        <v>63</v>
      </c>
      <c r="D18" s="34" t="s">
        <v>76</v>
      </c>
      <c r="E18" s="35" t="s">
        <v>115</v>
      </c>
      <c r="F18" s="34" t="s">
        <v>13</v>
      </c>
      <c r="G18" s="37" t="s">
        <v>196</v>
      </c>
      <c r="H18" s="39">
        <v>7.06</v>
      </c>
    </row>
    <row r="19" spans="2:8" ht="56.25" x14ac:dyDescent="0.25">
      <c r="B19" s="33" t="s">
        <v>293</v>
      </c>
      <c r="C19" s="34" t="s">
        <v>10</v>
      </c>
      <c r="D19" s="34" t="s">
        <v>151</v>
      </c>
      <c r="E19" s="35" t="s">
        <v>152</v>
      </c>
      <c r="F19" s="34" t="s">
        <v>13</v>
      </c>
      <c r="G19" s="37" t="s">
        <v>197</v>
      </c>
      <c r="H19" s="38">
        <v>6.48</v>
      </c>
    </row>
    <row r="20" spans="2:8" ht="37.5" x14ac:dyDescent="0.25">
      <c r="B20" s="33" t="s">
        <v>294</v>
      </c>
      <c r="C20" s="34" t="s">
        <v>10</v>
      </c>
      <c r="D20" s="34" t="s">
        <v>161</v>
      </c>
      <c r="E20" s="35" t="s">
        <v>162</v>
      </c>
      <c r="F20" s="34" t="s">
        <v>13</v>
      </c>
      <c r="G20" s="37">
        <v>19.350000000000001</v>
      </c>
      <c r="H20" s="38">
        <v>19.350000000000001</v>
      </c>
    </row>
    <row r="21" spans="2:8" ht="37.5" x14ac:dyDescent="0.25">
      <c r="B21" s="33" t="s">
        <v>295</v>
      </c>
      <c r="C21" s="34"/>
      <c r="D21" s="34" t="s">
        <v>166</v>
      </c>
      <c r="E21" s="35" t="s">
        <v>167</v>
      </c>
      <c r="F21" s="34" t="s">
        <v>13</v>
      </c>
      <c r="G21" s="37">
        <v>19.350000000000001</v>
      </c>
      <c r="H21" s="38">
        <v>19.350000000000001</v>
      </c>
    </row>
    <row r="22" spans="2:8" s="14" customFormat="1" ht="56.25" x14ac:dyDescent="0.25">
      <c r="B22" s="33" t="s">
        <v>296</v>
      </c>
      <c r="C22" s="34" t="s">
        <v>10</v>
      </c>
      <c r="D22" s="34" t="s">
        <v>155</v>
      </c>
      <c r="E22" s="35" t="s">
        <v>164</v>
      </c>
      <c r="F22" s="34" t="s">
        <v>13</v>
      </c>
      <c r="G22" s="37">
        <v>19.350000000000001</v>
      </c>
      <c r="H22" s="38">
        <v>19.350000000000001</v>
      </c>
    </row>
    <row r="23" spans="2:8" ht="18.75" x14ac:dyDescent="0.25">
      <c r="B23" s="28">
        <v>4</v>
      </c>
      <c r="C23" s="104"/>
      <c r="D23" s="104"/>
      <c r="E23" s="29" t="s">
        <v>124</v>
      </c>
      <c r="F23" s="104"/>
      <c r="G23" s="104"/>
      <c r="H23" s="104"/>
    </row>
    <row r="24" spans="2:8" ht="18.75" x14ac:dyDescent="0.25">
      <c r="B24" s="33" t="s">
        <v>241</v>
      </c>
      <c r="C24" s="34" t="s">
        <v>63</v>
      </c>
      <c r="D24" s="34" t="s">
        <v>157</v>
      </c>
      <c r="E24" s="40" t="s">
        <v>158</v>
      </c>
      <c r="F24" s="34" t="s">
        <v>13</v>
      </c>
      <c r="G24" s="37" t="s">
        <v>198</v>
      </c>
      <c r="H24" s="38">
        <v>0.75</v>
      </c>
    </row>
    <row r="25" spans="2:8" ht="37.5" x14ac:dyDescent="0.25">
      <c r="B25" s="33" t="s">
        <v>242</v>
      </c>
      <c r="C25" s="34" t="s">
        <v>63</v>
      </c>
      <c r="D25" s="34" t="s">
        <v>146</v>
      </c>
      <c r="E25" s="35" t="s">
        <v>147</v>
      </c>
      <c r="F25" s="34" t="s">
        <v>13</v>
      </c>
      <c r="G25" s="37" t="s">
        <v>199</v>
      </c>
      <c r="H25" s="38">
        <v>1.5</v>
      </c>
    </row>
    <row r="26" spans="2:8" ht="56.25" x14ac:dyDescent="0.25">
      <c r="B26" s="33" t="s">
        <v>297</v>
      </c>
      <c r="C26" s="34" t="s">
        <v>63</v>
      </c>
      <c r="D26" s="34" t="s">
        <v>159</v>
      </c>
      <c r="E26" s="35" t="s">
        <v>160</v>
      </c>
      <c r="F26" s="34" t="s">
        <v>13</v>
      </c>
      <c r="G26" s="37" t="s">
        <v>198</v>
      </c>
      <c r="H26" s="38">
        <v>0.75</v>
      </c>
    </row>
    <row r="27" spans="2:8" ht="18.75" x14ac:dyDescent="0.25">
      <c r="B27" s="28">
        <v>5</v>
      </c>
      <c r="C27" s="104"/>
      <c r="D27" s="104"/>
      <c r="E27" s="29" t="s">
        <v>148</v>
      </c>
      <c r="F27" s="104"/>
      <c r="G27" s="104"/>
      <c r="H27" s="104"/>
    </row>
    <row r="28" spans="2:8" ht="37.5" x14ac:dyDescent="0.25">
      <c r="B28" s="33" t="s">
        <v>243</v>
      </c>
      <c r="C28" s="34" t="s">
        <v>10</v>
      </c>
      <c r="D28" s="34" t="s">
        <v>96</v>
      </c>
      <c r="E28" s="35" t="s">
        <v>97</v>
      </c>
      <c r="F28" s="34" t="s">
        <v>14</v>
      </c>
      <c r="G28" s="37" t="s">
        <v>188</v>
      </c>
      <c r="H28" s="38">
        <v>4.5</v>
      </c>
    </row>
    <row r="29" spans="2:8" ht="75" x14ac:dyDescent="0.25">
      <c r="B29" s="33" t="s">
        <v>244</v>
      </c>
      <c r="C29" s="34" t="s">
        <v>10</v>
      </c>
      <c r="D29" s="34" t="s">
        <v>99</v>
      </c>
      <c r="E29" s="35" t="s">
        <v>100</v>
      </c>
      <c r="F29" s="34" t="s">
        <v>13</v>
      </c>
      <c r="G29" s="36" t="s">
        <v>189</v>
      </c>
      <c r="H29" s="38">
        <v>3.59</v>
      </c>
    </row>
    <row r="30" spans="2:8" s="14" customFormat="1" ht="56.25" x14ac:dyDescent="0.25">
      <c r="B30" s="33" t="s">
        <v>245</v>
      </c>
      <c r="C30" s="34" t="s">
        <v>10</v>
      </c>
      <c r="D30" s="34" t="s">
        <v>102</v>
      </c>
      <c r="E30" s="35" t="s">
        <v>103</v>
      </c>
      <c r="F30" s="34" t="s">
        <v>13</v>
      </c>
      <c r="G30" s="37" t="s">
        <v>190</v>
      </c>
      <c r="H30" s="38">
        <v>7.18</v>
      </c>
    </row>
    <row r="31" spans="2:8" ht="18.75" x14ac:dyDescent="0.25">
      <c r="B31" s="33" t="s">
        <v>246</v>
      </c>
      <c r="C31" s="34" t="s">
        <v>63</v>
      </c>
      <c r="D31" s="34" t="s">
        <v>105</v>
      </c>
      <c r="E31" s="41" t="s">
        <v>106</v>
      </c>
      <c r="F31" s="34" t="s">
        <v>14</v>
      </c>
      <c r="G31" s="38" t="s">
        <v>191</v>
      </c>
      <c r="H31" s="38">
        <v>0.38</v>
      </c>
    </row>
    <row r="32" spans="2:8" ht="56.25" x14ac:dyDescent="0.25">
      <c r="B32" s="33" t="s">
        <v>247</v>
      </c>
      <c r="C32" s="34" t="s">
        <v>10</v>
      </c>
      <c r="D32" s="34" t="s">
        <v>108</v>
      </c>
      <c r="E32" s="35" t="s">
        <v>109</v>
      </c>
      <c r="F32" s="34" t="s">
        <v>13</v>
      </c>
      <c r="G32" s="37" t="s">
        <v>192</v>
      </c>
      <c r="H32" s="38">
        <v>1.19</v>
      </c>
    </row>
    <row r="33" spans="2:8" ht="93.75" x14ac:dyDescent="0.25">
      <c r="B33" s="33" t="s">
        <v>248</v>
      </c>
      <c r="C33" s="34" t="s">
        <v>10</v>
      </c>
      <c r="D33" s="34" t="s">
        <v>111</v>
      </c>
      <c r="E33" s="35" t="s">
        <v>112</v>
      </c>
      <c r="F33" s="34" t="s">
        <v>13</v>
      </c>
      <c r="G33" s="36" t="s">
        <v>193</v>
      </c>
      <c r="H33" s="38">
        <v>8.8800000000000008</v>
      </c>
    </row>
    <row r="34" spans="2:8" ht="56.25" x14ac:dyDescent="0.25">
      <c r="B34" s="33" t="s">
        <v>298</v>
      </c>
      <c r="C34" s="34" t="s">
        <v>10</v>
      </c>
      <c r="D34" s="34" t="s">
        <v>155</v>
      </c>
      <c r="E34" s="35" t="s">
        <v>165</v>
      </c>
      <c r="F34" s="34" t="s">
        <v>13</v>
      </c>
      <c r="G34" s="37" t="s">
        <v>194</v>
      </c>
      <c r="H34" s="38">
        <v>15.47</v>
      </c>
    </row>
    <row r="35" spans="2:8" ht="18.75" x14ac:dyDescent="0.25">
      <c r="B35" s="28">
        <v>6</v>
      </c>
      <c r="C35" s="104"/>
      <c r="D35" s="104"/>
      <c r="E35" s="29" t="s">
        <v>141</v>
      </c>
      <c r="F35" s="104"/>
      <c r="G35" s="104"/>
      <c r="H35" s="104"/>
    </row>
    <row r="36" spans="2:8" ht="37.5" x14ac:dyDescent="0.25">
      <c r="B36" s="33" t="s">
        <v>249</v>
      </c>
      <c r="C36" s="34" t="s">
        <v>63</v>
      </c>
      <c r="D36" s="34" t="s">
        <v>171</v>
      </c>
      <c r="E36" s="35" t="s">
        <v>172</v>
      </c>
      <c r="F36" s="34" t="s">
        <v>13</v>
      </c>
      <c r="G36" s="37" t="s">
        <v>200</v>
      </c>
      <c r="H36" s="38">
        <v>216.02</v>
      </c>
    </row>
    <row r="37" spans="2:8" ht="18.75" x14ac:dyDescent="0.25">
      <c r="B37" s="33" t="s">
        <v>250</v>
      </c>
      <c r="C37" s="34" t="s">
        <v>63</v>
      </c>
      <c r="D37" s="34" t="s">
        <v>105</v>
      </c>
      <c r="E37" s="41" t="s">
        <v>106</v>
      </c>
      <c r="F37" s="34" t="s">
        <v>107</v>
      </c>
      <c r="G37" s="37" t="s">
        <v>201</v>
      </c>
      <c r="H37" s="38">
        <v>43.2</v>
      </c>
    </row>
    <row r="38" spans="2:8" s="14" customFormat="1" ht="56.25" x14ac:dyDescent="0.25">
      <c r="B38" s="33" t="s">
        <v>251</v>
      </c>
      <c r="C38" s="34" t="s">
        <v>10</v>
      </c>
      <c r="D38" s="34" t="s">
        <v>108</v>
      </c>
      <c r="E38" s="35" t="s">
        <v>109</v>
      </c>
      <c r="F38" s="34" t="s">
        <v>13</v>
      </c>
      <c r="G38" s="37" t="s">
        <v>200</v>
      </c>
      <c r="H38" s="38">
        <v>216.02</v>
      </c>
    </row>
    <row r="39" spans="2:8" ht="56.25" x14ac:dyDescent="0.25">
      <c r="B39" s="33" t="s">
        <v>252</v>
      </c>
      <c r="C39" s="34" t="s">
        <v>10</v>
      </c>
      <c r="D39" s="34" t="s">
        <v>116</v>
      </c>
      <c r="E39" s="35" t="s">
        <v>117</v>
      </c>
      <c r="F39" s="34" t="s">
        <v>13</v>
      </c>
      <c r="G39" s="37" t="s">
        <v>200</v>
      </c>
      <c r="H39" s="38">
        <v>216.02</v>
      </c>
    </row>
    <row r="40" spans="2:8" ht="37.5" x14ac:dyDescent="0.25">
      <c r="B40" s="33" t="s">
        <v>253</v>
      </c>
      <c r="C40" s="34" t="s">
        <v>63</v>
      </c>
      <c r="D40" s="34" t="s">
        <v>122</v>
      </c>
      <c r="E40" s="35" t="s">
        <v>123</v>
      </c>
      <c r="F40" s="34" t="s">
        <v>23</v>
      </c>
      <c r="G40" s="37">
        <v>98</v>
      </c>
      <c r="H40" s="39">
        <v>98</v>
      </c>
    </row>
    <row r="41" spans="2:8" ht="56.25" x14ac:dyDescent="0.25">
      <c r="B41" s="33" t="s">
        <v>254</v>
      </c>
      <c r="C41" s="34" t="s">
        <v>15</v>
      </c>
      <c r="D41" s="34">
        <v>10935</v>
      </c>
      <c r="E41" s="35" t="s">
        <v>142</v>
      </c>
      <c r="F41" s="34" t="s">
        <v>13</v>
      </c>
      <c r="G41" s="36" t="s">
        <v>202</v>
      </c>
      <c r="H41" s="38">
        <v>147</v>
      </c>
    </row>
    <row r="42" spans="2:8" s="14" customFormat="1" ht="37.5" x14ac:dyDescent="0.25">
      <c r="B42" s="28">
        <v>7</v>
      </c>
      <c r="C42" s="104"/>
      <c r="D42" s="104"/>
      <c r="E42" s="29" t="s">
        <v>270</v>
      </c>
      <c r="F42" s="104"/>
      <c r="G42" s="104"/>
      <c r="H42" s="104"/>
    </row>
    <row r="43" spans="2:8" ht="37.5" x14ac:dyDescent="0.25">
      <c r="B43" s="33" t="s">
        <v>255</v>
      </c>
      <c r="C43" s="34" t="s">
        <v>63</v>
      </c>
      <c r="D43" s="34" t="s">
        <v>171</v>
      </c>
      <c r="E43" s="35" t="s">
        <v>172</v>
      </c>
      <c r="F43" s="34" t="s">
        <v>13</v>
      </c>
      <c r="G43" s="42" t="s">
        <v>224</v>
      </c>
      <c r="H43" s="38">
        <v>2.12</v>
      </c>
    </row>
    <row r="44" spans="2:8" ht="56.25" x14ac:dyDescent="0.25">
      <c r="B44" s="33" t="s">
        <v>256</v>
      </c>
      <c r="C44" s="31" t="s">
        <v>10</v>
      </c>
      <c r="D44" s="31" t="s">
        <v>174</v>
      </c>
      <c r="E44" s="32" t="s">
        <v>175</v>
      </c>
      <c r="F44" s="31" t="s">
        <v>23</v>
      </c>
      <c r="G44" s="42" t="s">
        <v>225</v>
      </c>
      <c r="H44" s="43">
        <v>32</v>
      </c>
    </row>
    <row r="45" spans="2:8" ht="37.5" x14ac:dyDescent="0.25">
      <c r="B45" s="33" t="s">
        <v>257</v>
      </c>
      <c r="C45" s="31" t="s">
        <v>10</v>
      </c>
      <c r="D45" s="31" t="s">
        <v>218</v>
      </c>
      <c r="E45" s="32" t="s">
        <v>219</v>
      </c>
      <c r="F45" s="31" t="s">
        <v>24</v>
      </c>
      <c r="G45" s="42">
        <v>34</v>
      </c>
      <c r="H45" s="43">
        <v>34</v>
      </c>
    </row>
    <row r="46" spans="2:8" ht="37.5" x14ac:dyDescent="0.25">
      <c r="B46" s="33" t="s">
        <v>258</v>
      </c>
      <c r="C46" s="31" t="s">
        <v>10</v>
      </c>
      <c r="D46" s="31" t="s">
        <v>220</v>
      </c>
      <c r="E46" s="32" t="s">
        <v>221</v>
      </c>
      <c r="F46" s="31" t="s">
        <v>24</v>
      </c>
      <c r="G46" s="37">
        <v>63</v>
      </c>
      <c r="H46" s="43">
        <v>63</v>
      </c>
    </row>
    <row r="47" spans="2:8" ht="37.5" x14ac:dyDescent="0.25">
      <c r="B47" s="33" t="s">
        <v>259</v>
      </c>
      <c r="C47" s="31" t="s">
        <v>10</v>
      </c>
      <c r="D47" s="31" t="s">
        <v>208</v>
      </c>
      <c r="E47" s="32" t="s">
        <v>209</v>
      </c>
      <c r="F47" s="31" t="s">
        <v>14</v>
      </c>
      <c r="G47" s="37" t="s">
        <v>226</v>
      </c>
      <c r="H47" s="43">
        <v>1.57</v>
      </c>
    </row>
    <row r="48" spans="2:8" ht="37.5" x14ac:dyDescent="0.25">
      <c r="B48" s="33" t="s">
        <v>260</v>
      </c>
      <c r="C48" s="31" t="s">
        <v>10</v>
      </c>
      <c r="D48" s="31" t="s">
        <v>210</v>
      </c>
      <c r="E48" s="32" t="s">
        <v>211</v>
      </c>
      <c r="F48" s="31" t="s">
        <v>14</v>
      </c>
      <c r="G48" s="37" t="s">
        <v>227</v>
      </c>
      <c r="H48" s="43">
        <v>1.3</v>
      </c>
    </row>
    <row r="49" spans="2:8" ht="37.5" x14ac:dyDescent="0.25">
      <c r="B49" s="33" t="s">
        <v>313</v>
      </c>
      <c r="C49" s="31" t="s">
        <v>10</v>
      </c>
      <c r="D49" s="31" t="s">
        <v>212</v>
      </c>
      <c r="E49" s="32" t="s">
        <v>213</v>
      </c>
      <c r="F49" s="31" t="s">
        <v>24</v>
      </c>
      <c r="G49" s="42">
        <v>50</v>
      </c>
      <c r="H49" s="43">
        <v>50</v>
      </c>
    </row>
    <row r="50" spans="2:8" ht="56.25" x14ac:dyDescent="0.25">
      <c r="B50" s="33" t="s">
        <v>314</v>
      </c>
      <c r="C50" s="31" t="s">
        <v>10</v>
      </c>
      <c r="D50" s="31" t="s">
        <v>214</v>
      </c>
      <c r="E50" s="32" t="s">
        <v>215</v>
      </c>
      <c r="F50" s="31" t="s">
        <v>14</v>
      </c>
      <c r="G50" s="42" t="s">
        <v>228</v>
      </c>
      <c r="H50" s="43">
        <v>0.1</v>
      </c>
    </row>
    <row r="51" spans="2:8" ht="56.25" x14ac:dyDescent="0.25">
      <c r="B51" s="33" t="s">
        <v>315</v>
      </c>
      <c r="C51" s="31" t="s">
        <v>10</v>
      </c>
      <c r="D51" s="31" t="s">
        <v>216</v>
      </c>
      <c r="E51" s="32" t="s">
        <v>217</v>
      </c>
      <c r="F51" s="31" t="s">
        <v>13</v>
      </c>
      <c r="G51" s="42" t="s">
        <v>229</v>
      </c>
      <c r="H51" s="43">
        <v>9.6</v>
      </c>
    </row>
    <row r="52" spans="2:8" ht="56.25" x14ac:dyDescent="0.25">
      <c r="B52" s="33" t="s">
        <v>316</v>
      </c>
      <c r="C52" s="31" t="s">
        <v>10</v>
      </c>
      <c r="D52" s="31" t="s">
        <v>176</v>
      </c>
      <c r="E52" s="32" t="s">
        <v>177</v>
      </c>
      <c r="F52" s="31" t="s">
        <v>24</v>
      </c>
      <c r="G52" s="42">
        <v>25</v>
      </c>
      <c r="H52" s="38">
        <v>25</v>
      </c>
    </row>
    <row r="53" spans="2:8" ht="56.25" x14ac:dyDescent="0.25">
      <c r="B53" s="33" t="s">
        <v>317</v>
      </c>
      <c r="C53" s="31" t="s">
        <v>10</v>
      </c>
      <c r="D53" s="31" t="s">
        <v>178</v>
      </c>
      <c r="E53" s="32" t="s">
        <v>179</v>
      </c>
      <c r="F53" s="31" t="s">
        <v>24</v>
      </c>
      <c r="G53" s="42">
        <v>51</v>
      </c>
      <c r="H53" s="38">
        <v>51</v>
      </c>
    </row>
    <row r="54" spans="2:8" ht="56.25" x14ac:dyDescent="0.25">
      <c r="B54" s="33" t="s">
        <v>318</v>
      </c>
      <c r="C54" s="34" t="s">
        <v>10</v>
      </c>
      <c r="D54" s="34" t="s">
        <v>125</v>
      </c>
      <c r="E54" s="35" t="s">
        <v>126</v>
      </c>
      <c r="F54" s="34" t="s">
        <v>13</v>
      </c>
      <c r="G54" s="42" t="s">
        <v>230</v>
      </c>
      <c r="H54" s="38">
        <v>18.239999999999998</v>
      </c>
    </row>
    <row r="55" spans="2:8" ht="56.25" x14ac:dyDescent="0.25">
      <c r="B55" s="33" t="s">
        <v>319</v>
      </c>
      <c r="C55" s="34" t="s">
        <v>10</v>
      </c>
      <c r="D55" s="34" t="s">
        <v>128</v>
      </c>
      <c r="E55" s="35" t="s">
        <v>129</v>
      </c>
      <c r="F55" s="34" t="s">
        <v>14</v>
      </c>
      <c r="G55" s="42" t="s">
        <v>231</v>
      </c>
      <c r="H55" s="38">
        <v>0.92</v>
      </c>
    </row>
    <row r="56" spans="2:8" ht="56.25" x14ac:dyDescent="0.25">
      <c r="B56" s="33" t="s">
        <v>320</v>
      </c>
      <c r="C56" s="34" t="s">
        <v>10</v>
      </c>
      <c r="D56" s="34" t="s">
        <v>131</v>
      </c>
      <c r="E56" s="35" t="s">
        <v>132</v>
      </c>
      <c r="F56" s="34" t="s">
        <v>13</v>
      </c>
      <c r="G56" s="44" t="s">
        <v>232</v>
      </c>
      <c r="H56" s="38">
        <v>20.5</v>
      </c>
    </row>
    <row r="57" spans="2:8" ht="56.25" x14ac:dyDescent="0.25">
      <c r="B57" s="33" t="s">
        <v>321</v>
      </c>
      <c r="C57" s="31" t="s">
        <v>10</v>
      </c>
      <c r="D57" s="31" t="s">
        <v>176</v>
      </c>
      <c r="E57" s="32" t="s">
        <v>177</v>
      </c>
      <c r="F57" s="31" t="s">
        <v>24</v>
      </c>
      <c r="G57" s="42">
        <v>27</v>
      </c>
      <c r="H57" s="38">
        <v>27</v>
      </c>
    </row>
    <row r="58" spans="2:8" ht="56.25" x14ac:dyDescent="0.25">
      <c r="B58" s="33" t="s">
        <v>322</v>
      </c>
      <c r="C58" s="31" t="s">
        <v>10</v>
      </c>
      <c r="D58" s="31" t="s">
        <v>178</v>
      </c>
      <c r="E58" s="32" t="s">
        <v>179</v>
      </c>
      <c r="F58" s="31" t="s">
        <v>24</v>
      </c>
      <c r="G58" s="42">
        <v>59</v>
      </c>
      <c r="H58" s="38">
        <v>59</v>
      </c>
    </row>
    <row r="59" spans="2:8" s="14" customFormat="1" ht="75" x14ac:dyDescent="0.25">
      <c r="B59" s="33" t="s">
        <v>323</v>
      </c>
      <c r="C59" s="34" t="s">
        <v>10</v>
      </c>
      <c r="D59" s="34" t="s">
        <v>134</v>
      </c>
      <c r="E59" s="35" t="s">
        <v>135</v>
      </c>
      <c r="F59" s="34" t="s">
        <v>14</v>
      </c>
      <c r="G59" s="42" t="s">
        <v>233</v>
      </c>
      <c r="H59" s="38">
        <v>1.56</v>
      </c>
    </row>
    <row r="60" spans="2:8" ht="56.25" x14ac:dyDescent="0.25">
      <c r="B60" s="33" t="s">
        <v>324</v>
      </c>
      <c r="C60" s="34" t="s">
        <v>10</v>
      </c>
      <c r="D60" s="34" t="s">
        <v>138</v>
      </c>
      <c r="E60" s="35" t="s">
        <v>139</v>
      </c>
      <c r="F60" s="34" t="s">
        <v>13</v>
      </c>
      <c r="G60" s="42" t="s">
        <v>234</v>
      </c>
      <c r="H60" s="37">
        <v>48.84</v>
      </c>
    </row>
    <row r="61" spans="2:8" ht="37.5" x14ac:dyDescent="0.25">
      <c r="B61" s="33" t="s">
        <v>325</v>
      </c>
      <c r="C61" s="34" t="s">
        <v>10</v>
      </c>
      <c r="D61" s="34" t="s">
        <v>26</v>
      </c>
      <c r="E61" s="35" t="s">
        <v>27</v>
      </c>
      <c r="F61" s="34" t="s">
        <v>13</v>
      </c>
      <c r="G61" s="42" t="s">
        <v>234</v>
      </c>
      <c r="H61" s="37">
        <v>48.84</v>
      </c>
    </row>
    <row r="62" spans="2:8" ht="37.5" x14ac:dyDescent="0.25">
      <c r="B62" s="33" t="s">
        <v>326</v>
      </c>
      <c r="C62" s="34" t="s">
        <v>63</v>
      </c>
      <c r="D62" s="34" t="s">
        <v>222</v>
      </c>
      <c r="E62" s="35" t="s">
        <v>223</v>
      </c>
      <c r="F62" s="34" t="s">
        <v>23</v>
      </c>
      <c r="G62" s="42">
        <v>8.7200000000000006</v>
      </c>
      <c r="H62" s="37">
        <v>8.7200000000000006</v>
      </c>
    </row>
    <row r="63" spans="2:8" ht="75" x14ac:dyDescent="0.25">
      <c r="B63" s="33" t="s">
        <v>327</v>
      </c>
      <c r="C63" s="34" t="s">
        <v>10</v>
      </c>
      <c r="D63" s="34" t="s">
        <v>99</v>
      </c>
      <c r="E63" s="35" t="s">
        <v>100</v>
      </c>
      <c r="F63" s="34" t="s">
        <v>13</v>
      </c>
      <c r="G63" s="42" t="s">
        <v>235</v>
      </c>
      <c r="H63" s="38">
        <v>1.72</v>
      </c>
    </row>
    <row r="64" spans="2:8" ht="18.75" x14ac:dyDescent="0.25">
      <c r="B64" s="33" t="s">
        <v>328</v>
      </c>
      <c r="C64" s="34" t="s">
        <v>63</v>
      </c>
      <c r="D64" s="34" t="s">
        <v>105</v>
      </c>
      <c r="E64" s="41" t="s">
        <v>106</v>
      </c>
      <c r="F64" s="34" t="s">
        <v>14</v>
      </c>
      <c r="G64" s="42" t="s">
        <v>236</v>
      </c>
      <c r="H64" s="38">
        <v>1.72</v>
      </c>
    </row>
    <row r="65" spans="2:8" ht="56.25" x14ac:dyDescent="0.25">
      <c r="B65" s="33" t="s">
        <v>329</v>
      </c>
      <c r="C65" s="34" t="s">
        <v>10</v>
      </c>
      <c r="D65" s="34" t="s">
        <v>108</v>
      </c>
      <c r="E65" s="35" t="s">
        <v>109</v>
      </c>
      <c r="F65" s="34" t="s">
        <v>13</v>
      </c>
      <c r="G65" s="42" t="s">
        <v>237</v>
      </c>
      <c r="H65" s="38">
        <v>16.5</v>
      </c>
    </row>
    <row r="66" spans="2:8" s="14" customFormat="1" ht="56.25" x14ac:dyDescent="0.25">
      <c r="B66" s="33" t="s">
        <v>330</v>
      </c>
      <c r="C66" s="34" t="s">
        <v>10</v>
      </c>
      <c r="D66" s="34" t="s">
        <v>116</v>
      </c>
      <c r="E66" s="35" t="s">
        <v>117</v>
      </c>
      <c r="F66" s="34" t="s">
        <v>13</v>
      </c>
      <c r="G66" s="42" t="s">
        <v>237</v>
      </c>
      <c r="H66" s="38">
        <v>16.5</v>
      </c>
    </row>
    <row r="67" spans="2:8" ht="56.25" x14ac:dyDescent="0.25">
      <c r="B67" s="33" t="s">
        <v>331</v>
      </c>
      <c r="C67" s="34" t="s">
        <v>10</v>
      </c>
      <c r="D67" s="34" t="s">
        <v>102</v>
      </c>
      <c r="E67" s="35" t="s">
        <v>103</v>
      </c>
      <c r="F67" s="34" t="s">
        <v>13</v>
      </c>
      <c r="G67" s="42" t="s">
        <v>235</v>
      </c>
      <c r="H67" s="38">
        <v>1.72</v>
      </c>
    </row>
    <row r="68" spans="2:8" ht="75" x14ac:dyDescent="0.25">
      <c r="B68" s="33" t="s">
        <v>332</v>
      </c>
      <c r="C68" s="34" t="s">
        <v>10</v>
      </c>
      <c r="D68" s="34" t="s">
        <v>119</v>
      </c>
      <c r="E68" s="35" t="s">
        <v>120</v>
      </c>
      <c r="F68" s="34" t="s">
        <v>13</v>
      </c>
      <c r="G68" s="42" t="s">
        <v>235</v>
      </c>
      <c r="H68" s="38">
        <v>1.72</v>
      </c>
    </row>
    <row r="69" spans="2:8" ht="37.5" x14ac:dyDescent="0.25">
      <c r="B69" s="33" t="s">
        <v>333</v>
      </c>
      <c r="C69" s="34" t="s">
        <v>10</v>
      </c>
      <c r="D69" s="34" t="s">
        <v>85</v>
      </c>
      <c r="E69" s="35" t="s">
        <v>86</v>
      </c>
      <c r="F69" s="34" t="s">
        <v>13</v>
      </c>
      <c r="G69" s="42" t="s">
        <v>235</v>
      </c>
      <c r="H69" s="37">
        <v>1.72</v>
      </c>
    </row>
    <row r="70" spans="2:8" ht="18.75" x14ac:dyDescent="0.25">
      <c r="B70" s="28">
        <v>8</v>
      </c>
      <c r="C70" s="104"/>
      <c r="D70" s="104"/>
      <c r="E70" s="29" t="s">
        <v>88</v>
      </c>
      <c r="F70" s="104"/>
      <c r="G70" s="104"/>
      <c r="H70" s="104"/>
    </row>
    <row r="71" spans="2:8" ht="56.25" x14ac:dyDescent="0.25">
      <c r="B71" s="33" t="s">
        <v>261</v>
      </c>
      <c r="C71" s="34" t="s">
        <v>10</v>
      </c>
      <c r="D71" s="34" t="s">
        <v>17</v>
      </c>
      <c r="E71" s="35" t="s">
        <v>18</v>
      </c>
      <c r="F71" s="34" t="s">
        <v>13</v>
      </c>
      <c r="G71" s="36" t="s">
        <v>183</v>
      </c>
      <c r="H71" s="37">
        <v>547.71</v>
      </c>
    </row>
    <row r="72" spans="2:8" ht="56.25" x14ac:dyDescent="0.25">
      <c r="B72" s="33" t="s">
        <v>262</v>
      </c>
      <c r="C72" s="34" t="s">
        <v>10</v>
      </c>
      <c r="D72" s="34" t="s">
        <v>85</v>
      </c>
      <c r="E72" s="35" t="s">
        <v>86</v>
      </c>
      <c r="F72" s="34" t="s">
        <v>13</v>
      </c>
      <c r="G72" s="36" t="s">
        <v>184</v>
      </c>
      <c r="H72" s="37">
        <v>1395.71</v>
      </c>
    </row>
    <row r="73" spans="2:8" ht="18.75" x14ac:dyDescent="0.25">
      <c r="B73" s="28">
        <v>9</v>
      </c>
      <c r="C73" s="105"/>
      <c r="D73" s="105"/>
      <c r="E73" s="29" t="s">
        <v>84</v>
      </c>
      <c r="F73" s="105"/>
      <c r="G73" s="105"/>
      <c r="H73" s="105"/>
    </row>
    <row r="74" spans="2:8" ht="37.5" x14ac:dyDescent="0.25">
      <c r="B74" s="34" t="s">
        <v>263</v>
      </c>
      <c r="C74" s="34" t="s">
        <v>10</v>
      </c>
      <c r="D74" s="34" t="s">
        <v>85</v>
      </c>
      <c r="E74" s="35" t="s">
        <v>86</v>
      </c>
      <c r="F74" s="34" t="s">
        <v>13</v>
      </c>
      <c r="G74" s="37" t="s">
        <v>182</v>
      </c>
      <c r="H74" s="37">
        <v>1092.8800000000001</v>
      </c>
    </row>
    <row r="75" spans="2:8" ht="18.75" x14ac:dyDescent="0.25">
      <c r="B75" s="28">
        <v>10</v>
      </c>
      <c r="C75" s="105"/>
      <c r="D75" s="105"/>
      <c r="E75" s="29" t="s">
        <v>312</v>
      </c>
      <c r="F75" s="105"/>
      <c r="G75" s="105"/>
      <c r="H75" s="105"/>
    </row>
    <row r="76" spans="2:8" ht="18.75" x14ac:dyDescent="0.25">
      <c r="B76" s="34" t="s">
        <v>264</v>
      </c>
      <c r="C76" s="34" t="s">
        <v>10</v>
      </c>
      <c r="D76" s="34" t="s">
        <v>17</v>
      </c>
      <c r="E76" s="35" t="s">
        <v>18</v>
      </c>
      <c r="F76" s="34" t="s">
        <v>13</v>
      </c>
      <c r="G76" s="38">
        <v>62.4</v>
      </c>
      <c r="H76" s="37">
        <v>62.4</v>
      </c>
    </row>
    <row r="77" spans="2:8" ht="18.75" x14ac:dyDescent="0.25">
      <c r="B77" s="28">
        <v>11</v>
      </c>
      <c r="C77" s="104"/>
      <c r="D77" s="104"/>
      <c r="E77" s="29" t="s">
        <v>80</v>
      </c>
      <c r="F77" s="104"/>
      <c r="G77" s="104"/>
      <c r="H77" s="104"/>
    </row>
    <row r="78" spans="2:8" ht="37.5" x14ac:dyDescent="0.25">
      <c r="B78" s="34" t="s">
        <v>265</v>
      </c>
      <c r="C78" s="34" t="s">
        <v>10</v>
      </c>
      <c r="D78" s="34" t="s">
        <v>81</v>
      </c>
      <c r="E78" s="35" t="s">
        <v>82</v>
      </c>
      <c r="F78" s="34" t="s">
        <v>13</v>
      </c>
      <c r="G78" s="38" t="s">
        <v>181</v>
      </c>
      <c r="H78" s="37">
        <v>388.38</v>
      </c>
    </row>
    <row r="79" spans="2:8" ht="18.75" x14ac:dyDescent="0.25">
      <c r="B79" s="28">
        <v>12</v>
      </c>
      <c r="C79" s="104"/>
      <c r="D79" s="104"/>
      <c r="E79" s="29" t="s">
        <v>273</v>
      </c>
      <c r="F79" s="104"/>
      <c r="G79" s="104"/>
      <c r="H79" s="104"/>
    </row>
    <row r="80" spans="2:8" ht="56.25" x14ac:dyDescent="0.25">
      <c r="B80" s="33" t="s">
        <v>266</v>
      </c>
      <c r="C80" s="34" t="s">
        <v>10</v>
      </c>
      <c r="D80" s="34" t="s">
        <v>168</v>
      </c>
      <c r="E80" s="35" t="s">
        <v>169</v>
      </c>
      <c r="F80" s="34" t="s">
        <v>16</v>
      </c>
      <c r="G80" s="38">
        <v>2</v>
      </c>
      <c r="H80" s="38">
        <v>2</v>
      </c>
    </row>
    <row r="81" spans="2:9" ht="75" x14ac:dyDescent="0.3">
      <c r="B81" s="33" t="s">
        <v>334</v>
      </c>
      <c r="C81" s="45" t="s">
        <v>10</v>
      </c>
      <c r="D81" s="45" t="s">
        <v>274</v>
      </c>
      <c r="E81" s="46" t="s">
        <v>275</v>
      </c>
      <c r="F81" s="45" t="s">
        <v>16</v>
      </c>
      <c r="G81" s="47">
        <v>1</v>
      </c>
      <c r="H81" s="47">
        <v>1</v>
      </c>
    </row>
    <row r="82" spans="2:9" ht="93.75" x14ac:dyDescent="0.3">
      <c r="B82" s="33" t="s">
        <v>335</v>
      </c>
      <c r="C82" s="45" t="s">
        <v>10</v>
      </c>
      <c r="D82" s="45" t="s">
        <v>281</v>
      </c>
      <c r="E82" s="46" t="s">
        <v>282</v>
      </c>
      <c r="F82" s="45" t="s">
        <v>23</v>
      </c>
      <c r="G82" s="47">
        <v>6</v>
      </c>
      <c r="H82" s="47">
        <v>6</v>
      </c>
    </row>
    <row r="83" spans="2:9" ht="93.75" x14ac:dyDescent="0.3">
      <c r="B83" s="33" t="s">
        <v>336</v>
      </c>
      <c r="C83" s="45" t="s">
        <v>10</v>
      </c>
      <c r="D83" s="45" t="s">
        <v>284</v>
      </c>
      <c r="E83" s="46" t="s">
        <v>285</v>
      </c>
      <c r="F83" s="45" t="s">
        <v>23</v>
      </c>
      <c r="G83" s="47">
        <v>6</v>
      </c>
      <c r="H83" s="47">
        <v>6</v>
      </c>
    </row>
    <row r="84" spans="2:9" ht="37.5" x14ac:dyDescent="0.3">
      <c r="B84" s="33" t="s">
        <v>337</v>
      </c>
      <c r="C84" s="45" t="s">
        <v>63</v>
      </c>
      <c r="D84" s="45" t="s">
        <v>279</v>
      </c>
      <c r="E84" s="48" t="s">
        <v>280</v>
      </c>
      <c r="F84" s="45" t="s">
        <v>16</v>
      </c>
      <c r="G84" s="47">
        <v>2</v>
      </c>
      <c r="H84" s="47">
        <v>2</v>
      </c>
    </row>
    <row r="85" spans="2:9" ht="93.75" x14ac:dyDescent="0.3">
      <c r="B85" s="33" t="s">
        <v>338</v>
      </c>
      <c r="C85" s="45" t="s">
        <v>10</v>
      </c>
      <c r="D85" s="45" t="s">
        <v>276</v>
      </c>
      <c r="E85" s="46" t="s">
        <v>277</v>
      </c>
      <c r="F85" s="45" t="s">
        <v>23</v>
      </c>
      <c r="G85" s="47">
        <v>12</v>
      </c>
      <c r="H85" s="47">
        <v>12</v>
      </c>
    </row>
    <row r="86" spans="2:9" ht="37.5" x14ac:dyDescent="0.3">
      <c r="B86" s="33" t="s">
        <v>339</v>
      </c>
      <c r="C86" s="31" t="s">
        <v>15</v>
      </c>
      <c r="D86" s="31">
        <v>13418</v>
      </c>
      <c r="E86" s="46" t="s">
        <v>299</v>
      </c>
      <c r="F86" s="45" t="s">
        <v>16</v>
      </c>
      <c r="G86" s="47">
        <v>6</v>
      </c>
      <c r="H86" s="47">
        <v>6</v>
      </c>
    </row>
    <row r="87" spans="2:9" s="14" customFormat="1" ht="18.75" x14ac:dyDescent="0.25">
      <c r="B87" s="28">
        <v>13</v>
      </c>
      <c r="C87" s="104"/>
      <c r="D87" s="104"/>
      <c r="E87" s="29" t="s">
        <v>145</v>
      </c>
      <c r="F87" s="104"/>
      <c r="G87" s="104"/>
      <c r="H87" s="104"/>
    </row>
    <row r="88" spans="2:9" ht="18.75" x14ac:dyDescent="0.25">
      <c r="B88" s="33" t="s">
        <v>267</v>
      </c>
      <c r="C88" s="34" t="s">
        <v>10</v>
      </c>
      <c r="D88" s="34" t="s">
        <v>21</v>
      </c>
      <c r="E88" s="35" t="s">
        <v>22</v>
      </c>
      <c r="F88" s="34" t="s">
        <v>13</v>
      </c>
      <c r="G88" s="37">
        <v>969.53</v>
      </c>
      <c r="H88" s="37">
        <v>969.53</v>
      </c>
    </row>
    <row r="89" spans="2:9" ht="100.15" customHeight="1" x14ac:dyDescent="0.25">
      <c r="B89" s="100" t="s">
        <v>272</v>
      </c>
      <c r="C89" s="100"/>
      <c r="D89" s="100"/>
      <c r="E89" s="100"/>
      <c r="F89" s="100"/>
      <c r="G89" s="100"/>
      <c r="H89" s="100"/>
    </row>
    <row r="92" spans="2:9" x14ac:dyDescent="0.25">
      <c r="B92" s="19"/>
      <c r="C92" s="19"/>
      <c r="D92" s="19"/>
      <c r="E92" s="20"/>
      <c r="F92" s="19"/>
      <c r="G92" s="21"/>
      <c r="H92" s="22"/>
    </row>
    <row r="93" spans="2:9" x14ac:dyDescent="0.25">
      <c r="B93" s="23"/>
      <c r="C93" s="23"/>
      <c r="D93" s="23"/>
      <c r="E93" s="23"/>
      <c r="F93" s="23"/>
      <c r="G93" s="24"/>
      <c r="H93" s="24"/>
    </row>
    <row r="94" spans="2:9" x14ac:dyDescent="0.25">
      <c r="E94" s="18"/>
      <c r="F94" s="18"/>
      <c r="G94" s="18"/>
      <c r="H94" s="18"/>
      <c r="I94" s="18"/>
    </row>
  </sheetData>
  <mergeCells count="31">
    <mergeCell ref="F79:H79"/>
    <mergeCell ref="C7:D7"/>
    <mergeCell ref="F7:H7"/>
    <mergeCell ref="F70:H70"/>
    <mergeCell ref="C75:D75"/>
    <mergeCell ref="F75:H75"/>
    <mergeCell ref="F23:H23"/>
    <mergeCell ref="C16:D16"/>
    <mergeCell ref="F16:H16"/>
    <mergeCell ref="C73:D73"/>
    <mergeCell ref="F73:H73"/>
    <mergeCell ref="C35:D35"/>
    <mergeCell ref="F35:H35"/>
    <mergeCell ref="C42:D42"/>
    <mergeCell ref="F42:H42"/>
    <mergeCell ref="B89:H89"/>
    <mergeCell ref="B2:H2"/>
    <mergeCell ref="B3:H3"/>
    <mergeCell ref="B4:H4"/>
    <mergeCell ref="B5:H5"/>
    <mergeCell ref="C27:D27"/>
    <mergeCell ref="F27:H27"/>
    <mergeCell ref="C77:D77"/>
    <mergeCell ref="F77:H77"/>
    <mergeCell ref="C70:D70"/>
    <mergeCell ref="C9:D9"/>
    <mergeCell ref="F9:H9"/>
    <mergeCell ref="F87:H87"/>
    <mergeCell ref="C87:D87"/>
    <mergeCell ref="C23:D23"/>
    <mergeCell ref="C79:D79"/>
  </mergeCells>
  <pageMargins left="0.511811024" right="0.511811024" top="0.78740157499999996" bottom="0.78740157499999996" header="0.31496062000000002" footer="0.31496062000000002"/>
  <pageSetup paperSize="9" scale="5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209"/>
  <sheetViews>
    <sheetView zoomScaleNormal="100" workbookViewId="0">
      <selection activeCell="K10" sqref="K10"/>
    </sheetView>
  </sheetViews>
  <sheetFormatPr defaultRowHeight="15" x14ac:dyDescent="0.25"/>
  <cols>
    <col min="4" max="4" width="5.7109375" bestFit="1" customWidth="1"/>
    <col min="6" max="6" width="10.7109375" bestFit="1" customWidth="1"/>
    <col min="7" max="7" width="46.42578125" customWidth="1"/>
    <col min="9" max="9" width="12.85546875" style="12" customWidth="1"/>
    <col min="10" max="10" width="11.7109375" style="10" customWidth="1"/>
    <col min="11" max="11" width="12.85546875" bestFit="1" customWidth="1"/>
    <col min="12" max="12" width="17.85546875" bestFit="1" customWidth="1"/>
    <col min="14" max="14" width="14" bestFit="1" customWidth="1"/>
    <col min="15" max="16" width="12.5703125" bestFit="1" customWidth="1"/>
  </cols>
  <sheetData>
    <row r="3" spans="4:16" ht="17.25" x14ac:dyDescent="0.25">
      <c r="D3" s="113" t="s">
        <v>0</v>
      </c>
      <c r="E3" s="113"/>
      <c r="F3" s="113"/>
      <c r="G3" s="113"/>
      <c r="H3" s="113"/>
      <c r="I3" s="113"/>
      <c r="J3" s="113"/>
      <c r="K3" s="113"/>
      <c r="L3" s="113"/>
    </row>
    <row r="4" spans="4:16" ht="17.25" x14ac:dyDescent="0.25">
      <c r="D4" s="114" t="s">
        <v>342</v>
      </c>
      <c r="E4" s="114"/>
      <c r="F4" s="114"/>
      <c r="G4" s="114"/>
      <c r="H4" s="114"/>
      <c r="I4" s="114"/>
      <c r="J4" s="114"/>
      <c r="K4" s="114"/>
      <c r="L4" s="114"/>
    </row>
    <row r="5" spans="4:16" ht="17.25" x14ac:dyDescent="0.25">
      <c r="D5" s="115" t="s">
        <v>343</v>
      </c>
      <c r="E5" s="114"/>
      <c r="F5" s="114"/>
      <c r="G5" s="114"/>
      <c r="H5" s="114"/>
      <c r="I5" s="114"/>
      <c r="J5" s="114"/>
      <c r="K5" s="114"/>
      <c r="L5" s="114"/>
    </row>
    <row r="6" spans="4:16" ht="17.25" x14ac:dyDescent="0.25">
      <c r="D6" s="114" t="s">
        <v>94</v>
      </c>
      <c r="E6" s="114"/>
      <c r="F6" s="114"/>
      <c r="G6" s="114"/>
      <c r="H6" s="114"/>
      <c r="I6" s="114"/>
      <c r="J6" s="114"/>
      <c r="K6" s="114"/>
      <c r="L6" s="114"/>
      <c r="O6" s="5"/>
    </row>
    <row r="7" spans="4:16" ht="17.25" x14ac:dyDescent="0.25">
      <c r="D7" s="117" t="s">
        <v>62</v>
      </c>
      <c r="E7" s="117"/>
      <c r="F7" s="117"/>
      <c r="G7" s="117"/>
      <c r="H7" s="117"/>
      <c r="I7" s="117"/>
      <c r="J7" s="117"/>
      <c r="K7" s="116">
        <v>0.27</v>
      </c>
      <c r="L7" s="116"/>
      <c r="O7" s="5"/>
    </row>
    <row r="8" spans="4:16" ht="51.75" x14ac:dyDescent="0.25">
      <c r="D8" s="49" t="s">
        <v>1</v>
      </c>
      <c r="E8" s="49" t="s">
        <v>2</v>
      </c>
      <c r="F8" s="49" t="s">
        <v>3</v>
      </c>
      <c r="G8" s="49" t="s">
        <v>4</v>
      </c>
      <c r="H8" s="49" t="s">
        <v>5</v>
      </c>
      <c r="I8" s="50" t="s">
        <v>6</v>
      </c>
      <c r="J8" s="51" t="s">
        <v>7</v>
      </c>
      <c r="K8" s="52" t="s">
        <v>8</v>
      </c>
      <c r="L8" s="49" t="s">
        <v>9</v>
      </c>
      <c r="N8" s="5"/>
      <c r="O8" s="5"/>
      <c r="P8" s="5"/>
    </row>
    <row r="9" spans="4:16" s="14" customFormat="1" ht="17.25" x14ac:dyDescent="0.25">
      <c r="D9" s="53">
        <v>1</v>
      </c>
      <c r="E9" s="107"/>
      <c r="F9" s="107"/>
      <c r="G9" s="54" t="s">
        <v>203</v>
      </c>
      <c r="H9" s="107"/>
      <c r="I9" s="107"/>
      <c r="J9" s="107"/>
      <c r="K9" s="107"/>
      <c r="L9" s="107"/>
      <c r="N9" s="15"/>
      <c r="O9" s="15"/>
      <c r="P9" s="15"/>
    </row>
    <row r="10" spans="4:16" ht="51.75" x14ac:dyDescent="0.25">
      <c r="D10" s="49" t="s">
        <v>238</v>
      </c>
      <c r="E10" s="55" t="s">
        <v>15</v>
      </c>
      <c r="F10" s="55">
        <v>4813</v>
      </c>
      <c r="G10" s="56" t="s">
        <v>204</v>
      </c>
      <c r="H10" s="55" t="s">
        <v>13</v>
      </c>
      <c r="I10" s="57">
        <v>2.25</v>
      </c>
      <c r="J10" s="57" t="s">
        <v>205</v>
      </c>
      <c r="K10" s="58">
        <f>J10*(1+$K$7)</f>
        <v>317.5</v>
      </c>
      <c r="L10" s="58">
        <f>I10*K10</f>
        <v>714.375</v>
      </c>
      <c r="N10" s="5"/>
      <c r="O10" s="5"/>
      <c r="P10" s="5"/>
    </row>
    <row r="11" spans="4:16" ht="17.25" x14ac:dyDescent="0.25">
      <c r="D11" s="108" t="s">
        <v>173</v>
      </c>
      <c r="E11" s="108"/>
      <c r="F11" s="108"/>
      <c r="G11" s="108"/>
      <c r="H11" s="108"/>
      <c r="I11" s="108"/>
      <c r="J11" s="108"/>
      <c r="K11" s="108"/>
      <c r="L11" s="58">
        <f>SUM(L10)</f>
        <v>714.375</v>
      </c>
      <c r="N11" s="5"/>
      <c r="O11" s="5"/>
    </row>
    <row r="12" spans="4:16" s="14" customFormat="1" ht="15.6" customHeight="1" x14ac:dyDescent="0.25">
      <c r="D12" s="53">
        <v>2</v>
      </c>
      <c r="E12" s="107"/>
      <c r="F12" s="107"/>
      <c r="G12" s="54" t="s">
        <v>90</v>
      </c>
      <c r="H12" s="107"/>
      <c r="I12" s="107"/>
      <c r="J12" s="107"/>
      <c r="K12" s="107"/>
      <c r="L12" s="107"/>
      <c r="N12" s="15"/>
      <c r="O12" s="15"/>
    </row>
    <row r="13" spans="4:16" ht="51.75" x14ac:dyDescent="0.25">
      <c r="D13" s="59" t="s">
        <v>239</v>
      </c>
      <c r="E13" s="55" t="s">
        <v>10</v>
      </c>
      <c r="F13" s="55" t="s">
        <v>11</v>
      </c>
      <c r="G13" s="56" t="s">
        <v>12</v>
      </c>
      <c r="H13" s="55" t="s">
        <v>13</v>
      </c>
      <c r="I13" s="60">
        <v>42.78</v>
      </c>
      <c r="J13" s="61" t="s">
        <v>91</v>
      </c>
      <c r="K13" s="58">
        <f t="shared" ref="K13:K18" si="0">J13*(1+$K$7)</f>
        <v>7.4041000000000006</v>
      </c>
      <c r="L13" s="58">
        <f t="shared" ref="L13:L18" si="1">I13*K13</f>
        <v>316.74739800000003</v>
      </c>
      <c r="N13" s="5"/>
      <c r="O13" s="5"/>
    </row>
    <row r="14" spans="4:16" ht="69" x14ac:dyDescent="0.25">
      <c r="D14" s="59" t="s">
        <v>287</v>
      </c>
      <c r="E14" s="55" t="s">
        <v>15</v>
      </c>
      <c r="F14" s="55">
        <v>10553</v>
      </c>
      <c r="G14" s="56" t="s">
        <v>149</v>
      </c>
      <c r="H14" s="55" t="s">
        <v>16</v>
      </c>
      <c r="I14" s="62">
        <v>7</v>
      </c>
      <c r="J14" s="57" t="s">
        <v>150</v>
      </c>
      <c r="K14" s="58">
        <f t="shared" si="0"/>
        <v>210.66759999999999</v>
      </c>
      <c r="L14" s="58">
        <f t="shared" si="1"/>
        <v>1474.6732</v>
      </c>
      <c r="N14" s="5"/>
      <c r="O14" s="5"/>
    </row>
    <row r="15" spans="4:16" s="14" customFormat="1" ht="69" x14ac:dyDescent="0.25">
      <c r="D15" s="59" t="s">
        <v>288</v>
      </c>
      <c r="E15" s="55" t="s">
        <v>10</v>
      </c>
      <c r="F15" s="55" t="s">
        <v>151</v>
      </c>
      <c r="G15" s="56" t="s">
        <v>152</v>
      </c>
      <c r="H15" s="55" t="s">
        <v>13</v>
      </c>
      <c r="I15" s="62">
        <v>2.88</v>
      </c>
      <c r="J15" s="57" t="s">
        <v>153</v>
      </c>
      <c r="K15" s="58">
        <f t="shared" si="0"/>
        <v>485.11460000000005</v>
      </c>
      <c r="L15" s="58">
        <f t="shared" si="1"/>
        <v>1397.130048</v>
      </c>
      <c r="N15" s="15"/>
      <c r="O15" s="15"/>
    </row>
    <row r="16" spans="4:16" ht="69" x14ac:dyDescent="0.25">
      <c r="D16" s="59" t="s">
        <v>289</v>
      </c>
      <c r="E16" s="55" t="s">
        <v>15</v>
      </c>
      <c r="F16" s="55">
        <v>10555</v>
      </c>
      <c r="G16" s="56" t="s">
        <v>154</v>
      </c>
      <c r="H16" s="55" t="s">
        <v>16</v>
      </c>
      <c r="I16" s="62">
        <v>6</v>
      </c>
      <c r="J16" s="57">
        <v>178.93</v>
      </c>
      <c r="K16" s="58">
        <f>J16*(1+$K$7)</f>
        <v>227.24110000000002</v>
      </c>
      <c r="L16" s="58">
        <f>I16*K16</f>
        <v>1363.4466000000002</v>
      </c>
      <c r="N16" s="5"/>
      <c r="O16" s="5"/>
    </row>
    <row r="17" spans="4:15" s="14" customFormat="1" ht="69" x14ac:dyDescent="0.25">
      <c r="D17" s="59" t="s">
        <v>290</v>
      </c>
      <c r="E17" s="55" t="s">
        <v>15</v>
      </c>
      <c r="F17" s="55">
        <v>4982</v>
      </c>
      <c r="G17" s="56" t="s">
        <v>92</v>
      </c>
      <c r="H17" s="55" t="s">
        <v>16</v>
      </c>
      <c r="I17" s="62">
        <v>10</v>
      </c>
      <c r="J17" s="57" t="s">
        <v>93</v>
      </c>
      <c r="K17" s="58">
        <f t="shared" si="0"/>
        <v>224.19310000000002</v>
      </c>
      <c r="L17" s="58">
        <f t="shared" si="1"/>
        <v>2241.931</v>
      </c>
      <c r="N17" s="15"/>
      <c r="O17" s="15"/>
    </row>
    <row r="18" spans="4:15" ht="34.5" x14ac:dyDescent="0.25">
      <c r="D18" s="59" t="s">
        <v>291</v>
      </c>
      <c r="E18" s="55" t="s">
        <v>10</v>
      </c>
      <c r="F18" s="55" t="s">
        <v>19</v>
      </c>
      <c r="G18" s="56" t="s">
        <v>20</v>
      </c>
      <c r="H18" s="55" t="s">
        <v>13</v>
      </c>
      <c r="I18" s="62">
        <v>79.8</v>
      </c>
      <c r="J18" s="57" t="s">
        <v>95</v>
      </c>
      <c r="K18" s="58">
        <f t="shared" si="0"/>
        <v>20.002500000000001</v>
      </c>
      <c r="L18" s="58">
        <f t="shared" si="1"/>
        <v>1596.1994999999999</v>
      </c>
      <c r="N18" s="5"/>
      <c r="O18" s="5"/>
    </row>
    <row r="19" spans="4:15" ht="17.25" x14ac:dyDescent="0.25">
      <c r="D19" s="108" t="s">
        <v>173</v>
      </c>
      <c r="E19" s="108"/>
      <c r="F19" s="108"/>
      <c r="G19" s="108"/>
      <c r="H19" s="108"/>
      <c r="I19" s="108"/>
      <c r="J19" s="108"/>
      <c r="K19" s="108"/>
      <c r="L19" s="58">
        <f>SUM(L13:L18)</f>
        <v>8390.1277460000001</v>
      </c>
    </row>
    <row r="20" spans="4:15" ht="34.5" x14ac:dyDescent="0.25">
      <c r="D20" s="53">
        <v>3</v>
      </c>
      <c r="E20" s="107"/>
      <c r="F20" s="107"/>
      <c r="G20" s="54" t="s">
        <v>269</v>
      </c>
      <c r="H20" s="107"/>
      <c r="I20" s="107"/>
      <c r="J20" s="107"/>
      <c r="K20" s="107"/>
      <c r="L20" s="107"/>
    </row>
    <row r="21" spans="4:15" ht="51.75" x14ac:dyDescent="0.25">
      <c r="D21" s="59" t="s">
        <v>240</v>
      </c>
      <c r="E21" s="55" t="s">
        <v>10</v>
      </c>
      <c r="F21" s="55" t="s">
        <v>96</v>
      </c>
      <c r="G21" s="56" t="s">
        <v>97</v>
      </c>
      <c r="H21" s="55" t="s">
        <v>14</v>
      </c>
      <c r="I21" s="62">
        <v>1.02</v>
      </c>
      <c r="J21" s="57" t="s">
        <v>114</v>
      </c>
      <c r="K21" s="58">
        <f t="shared" ref="K21:K26" si="2">J21*(1+$K$7)</f>
        <v>9.8043999999999993</v>
      </c>
      <c r="L21" s="58">
        <f t="shared" ref="L21:L26" si="3">I21*K21</f>
        <v>10.000487999999999</v>
      </c>
    </row>
    <row r="22" spans="4:15" s="14" customFormat="1" ht="34.5" x14ac:dyDescent="0.25">
      <c r="D22" s="59" t="s">
        <v>292</v>
      </c>
      <c r="E22" s="55" t="s">
        <v>63</v>
      </c>
      <c r="F22" s="55" t="s">
        <v>76</v>
      </c>
      <c r="G22" s="56" t="s">
        <v>115</v>
      </c>
      <c r="H22" s="55" t="s">
        <v>13</v>
      </c>
      <c r="I22" s="63">
        <v>7.06</v>
      </c>
      <c r="J22" s="64">
        <v>246.6</v>
      </c>
      <c r="K22" s="58">
        <f t="shared" si="2"/>
        <v>313.18200000000002</v>
      </c>
      <c r="L22" s="58">
        <f t="shared" si="3"/>
        <v>2211.0649199999998</v>
      </c>
    </row>
    <row r="23" spans="4:15" ht="69" x14ac:dyDescent="0.25">
      <c r="D23" s="59" t="s">
        <v>293</v>
      </c>
      <c r="E23" s="55" t="s">
        <v>10</v>
      </c>
      <c r="F23" s="55" t="s">
        <v>151</v>
      </c>
      <c r="G23" s="56" t="s">
        <v>152</v>
      </c>
      <c r="H23" s="55" t="s">
        <v>13</v>
      </c>
      <c r="I23" s="62">
        <v>6.48</v>
      </c>
      <c r="J23" s="57" t="s">
        <v>153</v>
      </c>
      <c r="K23" s="58">
        <f t="shared" si="2"/>
        <v>485.11460000000005</v>
      </c>
      <c r="L23" s="58">
        <f t="shared" si="3"/>
        <v>3143.5426080000007</v>
      </c>
    </row>
    <row r="24" spans="4:15" ht="51.75" x14ac:dyDescent="0.25">
      <c r="D24" s="59" t="s">
        <v>294</v>
      </c>
      <c r="E24" s="55" t="s">
        <v>10</v>
      </c>
      <c r="F24" s="55" t="s">
        <v>161</v>
      </c>
      <c r="G24" s="56" t="s">
        <v>162</v>
      </c>
      <c r="H24" s="55" t="s">
        <v>13</v>
      </c>
      <c r="I24" s="62">
        <v>19.350000000000001</v>
      </c>
      <c r="J24" s="57" t="s">
        <v>163</v>
      </c>
      <c r="K24" s="58">
        <f t="shared" si="2"/>
        <v>18.605499999999999</v>
      </c>
      <c r="L24" s="58">
        <f t="shared" si="3"/>
        <v>360.01642500000003</v>
      </c>
    </row>
    <row r="25" spans="4:15" ht="34.5" x14ac:dyDescent="0.25">
      <c r="D25" s="59" t="s">
        <v>295</v>
      </c>
      <c r="E25" s="55"/>
      <c r="F25" s="55" t="s">
        <v>166</v>
      </c>
      <c r="G25" s="56" t="s">
        <v>167</v>
      </c>
      <c r="H25" s="55" t="s">
        <v>13</v>
      </c>
      <c r="I25" s="62">
        <v>19.350000000000001</v>
      </c>
      <c r="J25" s="57">
        <v>2.3199999999999998</v>
      </c>
      <c r="K25" s="58">
        <f t="shared" si="2"/>
        <v>2.9463999999999997</v>
      </c>
      <c r="L25" s="58">
        <f t="shared" si="3"/>
        <v>57.012839999999997</v>
      </c>
    </row>
    <row r="26" spans="4:15" ht="69" x14ac:dyDescent="0.25">
      <c r="D26" s="59" t="s">
        <v>296</v>
      </c>
      <c r="E26" s="55" t="s">
        <v>10</v>
      </c>
      <c r="F26" s="55" t="s">
        <v>155</v>
      </c>
      <c r="G26" s="56" t="s">
        <v>164</v>
      </c>
      <c r="H26" s="55" t="s">
        <v>13</v>
      </c>
      <c r="I26" s="62">
        <v>19.350000000000001</v>
      </c>
      <c r="J26" s="57" t="s">
        <v>156</v>
      </c>
      <c r="K26" s="58">
        <f t="shared" si="2"/>
        <v>49.618900000000004</v>
      </c>
      <c r="L26" s="58">
        <f t="shared" si="3"/>
        <v>960.12571500000013</v>
      </c>
    </row>
    <row r="27" spans="4:15" ht="17.25" x14ac:dyDescent="0.25">
      <c r="D27" s="108" t="s">
        <v>173</v>
      </c>
      <c r="E27" s="108"/>
      <c r="F27" s="108"/>
      <c r="G27" s="108"/>
      <c r="H27" s="108"/>
      <c r="I27" s="108"/>
      <c r="J27" s="108"/>
      <c r="K27" s="108"/>
      <c r="L27" s="58">
        <f>SUM(L21:L26)</f>
        <v>6741.7629960000004</v>
      </c>
    </row>
    <row r="28" spans="4:15" ht="17.25" x14ac:dyDescent="0.25">
      <c r="D28" s="53">
        <v>4</v>
      </c>
      <c r="E28" s="107"/>
      <c r="F28" s="107"/>
      <c r="G28" s="54" t="s">
        <v>124</v>
      </c>
      <c r="H28" s="107"/>
      <c r="I28" s="107"/>
      <c r="J28" s="107"/>
      <c r="K28" s="107"/>
      <c r="L28" s="107"/>
    </row>
    <row r="29" spans="4:15" ht="34.5" x14ac:dyDescent="0.25">
      <c r="D29" s="59" t="s">
        <v>241</v>
      </c>
      <c r="E29" s="55" t="s">
        <v>63</v>
      </c>
      <c r="F29" s="55" t="s">
        <v>157</v>
      </c>
      <c r="G29" s="65" t="s">
        <v>158</v>
      </c>
      <c r="H29" s="55" t="s">
        <v>13</v>
      </c>
      <c r="I29" s="62">
        <v>0.75</v>
      </c>
      <c r="J29" s="57">
        <v>341.33</v>
      </c>
      <c r="K29" s="58">
        <f t="shared" ref="K29:K31" si="4">J29*(1+$K$7)</f>
        <v>433.48910000000001</v>
      </c>
      <c r="L29" s="58">
        <f t="shared" ref="L29:L31" si="5">I29*K29</f>
        <v>325.11682500000001</v>
      </c>
    </row>
    <row r="30" spans="4:15" s="14" customFormat="1" ht="51.75" x14ac:dyDescent="0.25">
      <c r="D30" s="59" t="s">
        <v>242</v>
      </c>
      <c r="E30" s="55" t="s">
        <v>63</v>
      </c>
      <c r="F30" s="55" t="s">
        <v>146</v>
      </c>
      <c r="G30" s="56" t="s">
        <v>147</v>
      </c>
      <c r="H30" s="55" t="s">
        <v>13</v>
      </c>
      <c r="I30" s="62">
        <v>1.5</v>
      </c>
      <c r="J30" s="57">
        <v>22.87</v>
      </c>
      <c r="K30" s="58">
        <f t="shared" si="4"/>
        <v>29.044900000000002</v>
      </c>
      <c r="L30" s="58">
        <f t="shared" si="5"/>
        <v>43.567350000000005</v>
      </c>
    </row>
    <row r="31" spans="4:15" ht="86.25" x14ac:dyDescent="0.25">
      <c r="D31" s="59" t="s">
        <v>297</v>
      </c>
      <c r="E31" s="55" t="s">
        <v>63</v>
      </c>
      <c r="F31" s="55" t="s">
        <v>159</v>
      </c>
      <c r="G31" s="56" t="s">
        <v>160</v>
      </c>
      <c r="H31" s="55" t="s">
        <v>13</v>
      </c>
      <c r="I31" s="62">
        <v>0.75</v>
      </c>
      <c r="J31" s="57">
        <v>91.66</v>
      </c>
      <c r="K31" s="58">
        <f t="shared" si="4"/>
        <v>116.40819999999999</v>
      </c>
      <c r="L31" s="58">
        <f t="shared" si="5"/>
        <v>87.306150000000002</v>
      </c>
    </row>
    <row r="32" spans="4:15" ht="17.25" x14ac:dyDescent="0.25">
      <c r="D32" s="108" t="s">
        <v>173</v>
      </c>
      <c r="E32" s="108"/>
      <c r="F32" s="108"/>
      <c r="G32" s="108"/>
      <c r="H32" s="108"/>
      <c r="I32" s="108"/>
      <c r="J32" s="108"/>
      <c r="K32" s="108"/>
      <c r="L32" s="58">
        <f>SUM(L29:L31)</f>
        <v>455.99032499999998</v>
      </c>
    </row>
    <row r="33" spans="4:12" ht="17.25" x14ac:dyDescent="0.25">
      <c r="D33" s="53">
        <v>5</v>
      </c>
      <c r="E33" s="107"/>
      <c r="F33" s="107"/>
      <c r="G33" s="54" t="s">
        <v>148</v>
      </c>
      <c r="H33" s="107"/>
      <c r="I33" s="107"/>
      <c r="J33" s="107"/>
      <c r="K33" s="107"/>
      <c r="L33" s="107"/>
    </row>
    <row r="34" spans="4:12" ht="51.75" x14ac:dyDescent="0.25">
      <c r="D34" s="59" t="s">
        <v>243</v>
      </c>
      <c r="E34" s="55" t="s">
        <v>10</v>
      </c>
      <c r="F34" s="55" t="s">
        <v>96</v>
      </c>
      <c r="G34" s="56" t="s">
        <v>97</v>
      </c>
      <c r="H34" s="55" t="s">
        <v>14</v>
      </c>
      <c r="I34" s="62">
        <v>4.5</v>
      </c>
      <c r="J34" s="57" t="s">
        <v>98</v>
      </c>
      <c r="K34" s="58">
        <f t="shared" ref="K34:K40" si="6">J34*(1+$K$7)</f>
        <v>44.323</v>
      </c>
      <c r="L34" s="58">
        <f t="shared" ref="L34:L40" si="7">I34*K34</f>
        <v>199.45349999999999</v>
      </c>
    </row>
    <row r="35" spans="4:12" ht="120.75" x14ac:dyDescent="0.25">
      <c r="D35" s="59" t="s">
        <v>244</v>
      </c>
      <c r="E35" s="55" t="s">
        <v>10</v>
      </c>
      <c r="F35" s="55" t="s">
        <v>99</v>
      </c>
      <c r="G35" s="56" t="s">
        <v>100</v>
      </c>
      <c r="H35" s="55" t="s">
        <v>13</v>
      </c>
      <c r="I35" s="62">
        <v>3.59</v>
      </c>
      <c r="J35" s="57" t="s">
        <v>101</v>
      </c>
      <c r="K35" s="58">
        <f t="shared" si="6"/>
        <v>60.528199999999998</v>
      </c>
      <c r="L35" s="58">
        <f t="shared" si="7"/>
        <v>217.29623799999999</v>
      </c>
    </row>
    <row r="36" spans="4:12" ht="86.25" x14ac:dyDescent="0.25">
      <c r="D36" s="59" t="s">
        <v>245</v>
      </c>
      <c r="E36" s="55" t="s">
        <v>10</v>
      </c>
      <c r="F36" s="55" t="s">
        <v>102</v>
      </c>
      <c r="G36" s="56" t="s">
        <v>103</v>
      </c>
      <c r="H36" s="55" t="s">
        <v>13</v>
      </c>
      <c r="I36" s="62">
        <v>7.18</v>
      </c>
      <c r="J36" s="57" t="s">
        <v>104</v>
      </c>
      <c r="K36" s="58">
        <f t="shared" si="6"/>
        <v>3.3782000000000001</v>
      </c>
      <c r="L36" s="58">
        <f t="shared" si="7"/>
        <v>24.255475999999998</v>
      </c>
    </row>
    <row r="37" spans="4:12" ht="17.25" x14ac:dyDescent="0.25">
      <c r="D37" s="59" t="s">
        <v>246</v>
      </c>
      <c r="E37" s="55" t="s">
        <v>63</v>
      </c>
      <c r="F37" s="55" t="s">
        <v>105</v>
      </c>
      <c r="G37" s="66" t="s">
        <v>106</v>
      </c>
      <c r="H37" s="55" t="s">
        <v>107</v>
      </c>
      <c r="I37" s="62">
        <v>0.38</v>
      </c>
      <c r="J37" s="55">
        <v>44.98</v>
      </c>
      <c r="K37" s="58">
        <f t="shared" si="6"/>
        <v>57.124599999999994</v>
      </c>
      <c r="L37" s="58">
        <f t="shared" si="7"/>
        <v>21.707348</v>
      </c>
    </row>
    <row r="38" spans="4:12" ht="86.25" x14ac:dyDescent="0.25">
      <c r="D38" s="59" t="s">
        <v>247</v>
      </c>
      <c r="E38" s="55" t="s">
        <v>10</v>
      </c>
      <c r="F38" s="55" t="s">
        <v>108</v>
      </c>
      <c r="G38" s="56" t="s">
        <v>109</v>
      </c>
      <c r="H38" s="55" t="s">
        <v>13</v>
      </c>
      <c r="I38" s="62">
        <v>1.19</v>
      </c>
      <c r="J38" s="57" t="s">
        <v>110</v>
      </c>
      <c r="K38" s="58">
        <f t="shared" si="6"/>
        <v>46.8249</v>
      </c>
      <c r="L38" s="58">
        <f t="shared" si="7"/>
        <v>55.721630999999995</v>
      </c>
    </row>
    <row r="39" spans="4:12" s="14" customFormat="1" ht="138" x14ac:dyDescent="0.25">
      <c r="D39" s="59" t="s">
        <v>248</v>
      </c>
      <c r="E39" s="55" t="s">
        <v>10</v>
      </c>
      <c r="F39" s="55" t="s">
        <v>111</v>
      </c>
      <c r="G39" s="56" t="s">
        <v>112</v>
      </c>
      <c r="H39" s="55" t="s">
        <v>13</v>
      </c>
      <c r="I39" s="62">
        <v>8.8800000000000008</v>
      </c>
      <c r="J39" s="57" t="s">
        <v>113</v>
      </c>
      <c r="K39" s="58">
        <f t="shared" si="6"/>
        <v>29.082999999999998</v>
      </c>
      <c r="L39" s="58">
        <f t="shared" si="7"/>
        <v>258.25704000000002</v>
      </c>
    </row>
    <row r="40" spans="4:12" ht="69" x14ac:dyDescent="0.25">
      <c r="D40" s="59" t="s">
        <v>298</v>
      </c>
      <c r="E40" s="55" t="s">
        <v>10</v>
      </c>
      <c r="F40" s="55" t="s">
        <v>155</v>
      </c>
      <c r="G40" s="56" t="s">
        <v>165</v>
      </c>
      <c r="H40" s="55" t="s">
        <v>13</v>
      </c>
      <c r="I40" s="62">
        <v>15.47</v>
      </c>
      <c r="J40" s="57" t="s">
        <v>156</v>
      </c>
      <c r="K40" s="58">
        <f t="shared" si="6"/>
        <v>49.618900000000004</v>
      </c>
      <c r="L40" s="58">
        <f t="shared" si="7"/>
        <v>767.6043830000001</v>
      </c>
    </row>
    <row r="41" spans="4:12" ht="17.25" x14ac:dyDescent="0.25">
      <c r="D41" s="108" t="s">
        <v>173</v>
      </c>
      <c r="E41" s="108"/>
      <c r="F41" s="108"/>
      <c r="G41" s="108"/>
      <c r="H41" s="108"/>
      <c r="I41" s="108"/>
      <c r="J41" s="108"/>
      <c r="K41" s="108"/>
      <c r="L41" s="58">
        <f>SUM(L34:L40)</f>
        <v>1544.2956160000001</v>
      </c>
    </row>
    <row r="42" spans="4:12" ht="17.25" x14ac:dyDescent="0.25">
      <c r="D42" s="53">
        <v>6</v>
      </c>
      <c r="E42" s="107"/>
      <c r="F42" s="107"/>
      <c r="G42" s="54" t="s">
        <v>141</v>
      </c>
      <c r="H42" s="107"/>
      <c r="I42" s="107"/>
      <c r="J42" s="107"/>
      <c r="K42" s="107"/>
      <c r="L42" s="107"/>
    </row>
    <row r="43" spans="4:12" ht="69" x14ac:dyDescent="0.25">
      <c r="D43" s="59" t="s">
        <v>249</v>
      </c>
      <c r="E43" s="55" t="s">
        <v>63</v>
      </c>
      <c r="F43" s="55" t="s">
        <v>171</v>
      </c>
      <c r="G43" s="56" t="s">
        <v>172</v>
      </c>
      <c r="H43" s="55" t="s">
        <v>13</v>
      </c>
      <c r="I43" s="62">
        <v>216.02</v>
      </c>
      <c r="J43" s="57">
        <v>12.05</v>
      </c>
      <c r="K43" s="58">
        <f t="shared" ref="K43:K48" si="8">J43*(1+$K$7)</f>
        <v>15.303500000000001</v>
      </c>
      <c r="L43" s="58">
        <f t="shared" ref="L43:L48" si="9">I43*K43</f>
        <v>3305.8620700000006</v>
      </c>
    </row>
    <row r="44" spans="4:12" ht="17.25" x14ac:dyDescent="0.25">
      <c r="D44" s="59" t="s">
        <v>250</v>
      </c>
      <c r="E44" s="55" t="s">
        <v>63</v>
      </c>
      <c r="F44" s="55" t="s">
        <v>105</v>
      </c>
      <c r="G44" s="66" t="s">
        <v>106</v>
      </c>
      <c r="H44" s="55" t="s">
        <v>14</v>
      </c>
      <c r="I44" s="62">
        <v>43.2</v>
      </c>
      <c r="J44" s="55">
        <v>44.98</v>
      </c>
      <c r="K44" s="58">
        <f t="shared" si="8"/>
        <v>57.124599999999994</v>
      </c>
      <c r="L44" s="58">
        <f t="shared" si="9"/>
        <v>2467.7827199999997</v>
      </c>
    </row>
    <row r="45" spans="4:12" ht="86.25" x14ac:dyDescent="0.25">
      <c r="D45" s="59" t="s">
        <v>251</v>
      </c>
      <c r="E45" s="55" t="s">
        <v>10</v>
      </c>
      <c r="F45" s="55" t="s">
        <v>108</v>
      </c>
      <c r="G45" s="56" t="s">
        <v>109</v>
      </c>
      <c r="H45" s="55" t="s">
        <v>13</v>
      </c>
      <c r="I45" s="62">
        <v>216.02</v>
      </c>
      <c r="J45" s="57" t="s">
        <v>110</v>
      </c>
      <c r="K45" s="58">
        <f t="shared" si="8"/>
        <v>46.8249</v>
      </c>
      <c r="L45" s="58">
        <f t="shared" si="9"/>
        <v>10115.114898</v>
      </c>
    </row>
    <row r="46" spans="4:12" ht="69" x14ac:dyDescent="0.25">
      <c r="D46" s="59" t="s">
        <v>252</v>
      </c>
      <c r="E46" s="55" t="s">
        <v>10</v>
      </c>
      <c r="F46" s="55" t="s">
        <v>116</v>
      </c>
      <c r="G46" s="56" t="s">
        <v>117</v>
      </c>
      <c r="H46" s="55" t="s">
        <v>13</v>
      </c>
      <c r="I46" s="62">
        <v>216.02</v>
      </c>
      <c r="J46" s="57" t="s">
        <v>118</v>
      </c>
      <c r="K46" s="58">
        <f t="shared" si="8"/>
        <v>28.714700000000001</v>
      </c>
      <c r="L46" s="58">
        <f t="shared" si="9"/>
        <v>6202.9494940000004</v>
      </c>
    </row>
    <row r="47" spans="4:12" ht="51.75" x14ac:dyDescent="0.25">
      <c r="D47" s="59" t="s">
        <v>253</v>
      </c>
      <c r="E47" s="55" t="s">
        <v>63</v>
      </c>
      <c r="F47" s="55" t="s">
        <v>122</v>
      </c>
      <c r="G47" s="56" t="s">
        <v>123</v>
      </c>
      <c r="H47" s="55" t="s">
        <v>23</v>
      </c>
      <c r="I47" s="63">
        <v>98</v>
      </c>
      <c r="J47" s="64">
        <v>105.04</v>
      </c>
      <c r="K47" s="58">
        <f t="shared" si="8"/>
        <v>133.4008</v>
      </c>
      <c r="L47" s="58">
        <f t="shared" si="9"/>
        <v>13073.278400000001</v>
      </c>
    </row>
    <row r="48" spans="4:12" s="14" customFormat="1" ht="69" x14ac:dyDescent="0.25">
      <c r="D48" s="59" t="s">
        <v>254</v>
      </c>
      <c r="E48" s="55" t="s">
        <v>15</v>
      </c>
      <c r="F48" s="55">
        <v>10935</v>
      </c>
      <c r="G48" s="56" t="s">
        <v>142</v>
      </c>
      <c r="H48" s="55" t="s">
        <v>13</v>
      </c>
      <c r="I48" s="62">
        <v>147</v>
      </c>
      <c r="J48" s="57" t="s">
        <v>143</v>
      </c>
      <c r="K48" s="58">
        <f t="shared" si="8"/>
        <v>33.121600000000001</v>
      </c>
      <c r="L48" s="58">
        <f t="shared" si="9"/>
        <v>4868.8752000000004</v>
      </c>
    </row>
    <row r="49" spans="4:12" ht="17.25" x14ac:dyDescent="0.25">
      <c r="D49" s="108" t="s">
        <v>173</v>
      </c>
      <c r="E49" s="108"/>
      <c r="F49" s="108"/>
      <c r="G49" s="108"/>
      <c r="H49" s="108"/>
      <c r="I49" s="108"/>
      <c r="J49" s="108"/>
      <c r="K49" s="108"/>
      <c r="L49" s="58">
        <f>SUM(L43:L48)</f>
        <v>40033.862782000004</v>
      </c>
    </row>
    <row r="50" spans="4:12" ht="34.5" x14ac:dyDescent="0.25">
      <c r="D50" s="53">
        <v>7</v>
      </c>
      <c r="E50" s="107"/>
      <c r="F50" s="107"/>
      <c r="G50" s="54" t="s">
        <v>270</v>
      </c>
      <c r="H50" s="107"/>
      <c r="I50" s="107"/>
      <c r="J50" s="107"/>
      <c r="K50" s="107"/>
      <c r="L50" s="107"/>
    </row>
    <row r="51" spans="4:12" ht="69" x14ac:dyDescent="0.25">
      <c r="D51" s="67" t="s">
        <v>255</v>
      </c>
      <c r="E51" s="55" t="s">
        <v>63</v>
      </c>
      <c r="F51" s="55" t="s">
        <v>171</v>
      </c>
      <c r="G51" s="56" t="s">
        <v>172</v>
      </c>
      <c r="H51" s="55" t="s">
        <v>13</v>
      </c>
      <c r="I51" s="62">
        <v>2.12</v>
      </c>
      <c r="J51" s="67">
        <v>34.9</v>
      </c>
      <c r="K51" s="58">
        <f t="shared" ref="K51:K77" si="10">J51*(1+$K$7)</f>
        <v>44.323</v>
      </c>
      <c r="L51" s="58">
        <f t="shared" ref="L51:L77" si="11">I51*K51</f>
        <v>93.964760000000012</v>
      </c>
    </row>
    <row r="52" spans="4:12" ht="69" x14ac:dyDescent="0.25">
      <c r="D52" s="67" t="s">
        <v>256</v>
      </c>
      <c r="E52" s="55" t="s">
        <v>10</v>
      </c>
      <c r="F52" s="55" t="s">
        <v>174</v>
      </c>
      <c r="G52" s="56" t="s">
        <v>175</v>
      </c>
      <c r="H52" s="55" t="s">
        <v>23</v>
      </c>
      <c r="I52" s="57">
        <v>32</v>
      </c>
      <c r="J52" s="57">
        <v>52.75</v>
      </c>
      <c r="K52" s="58">
        <f t="shared" si="10"/>
        <v>66.992500000000007</v>
      </c>
      <c r="L52" s="58">
        <f t="shared" si="11"/>
        <v>2143.7600000000002</v>
      </c>
    </row>
    <row r="53" spans="4:12" s="14" customFormat="1" ht="51.75" x14ac:dyDescent="0.25">
      <c r="D53" s="67" t="s">
        <v>257</v>
      </c>
      <c r="E53" s="55" t="s">
        <v>10</v>
      </c>
      <c r="F53" s="55" t="s">
        <v>218</v>
      </c>
      <c r="G53" s="56" t="s">
        <v>219</v>
      </c>
      <c r="H53" s="55" t="s">
        <v>24</v>
      </c>
      <c r="I53" s="57">
        <v>34</v>
      </c>
      <c r="J53" s="57">
        <v>11.05</v>
      </c>
      <c r="K53" s="58">
        <f t="shared" si="10"/>
        <v>14.033500000000002</v>
      </c>
      <c r="L53" s="58">
        <f t="shared" si="11"/>
        <v>477.13900000000007</v>
      </c>
    </row>
    <row r="54" spans="4:12" ht="69" x14ac:dyDescent="0.25">
      <c r="D54" s="67" t="s">
        <v>258</v>
      </c>
      <c r="E54" s="55" t="s">
        <v>10</v>
      </c>
      <c r="F54" s="55" t="s">
        <v>220</v>
      </c>
      <c r="G54" s="56" t="s">
        <v>221</v>
      </c>
      <c r="H54" s="55" t="s">
        <v>24</v>
      </c>
      <c r="I54" s="57">
        <v>63</v>
      </c>
      <c r="J54" s="57">
        <v>8.33</v>
      </c>
      <c r="K54" s="58">
        <f t="shared" si="10"/>
        <v>10.5791</v>
      </c>
      <c r="L54" s="58">
        <f t="shared" si="11"/>
        <v>666.48329999999999</v>
      </c>
    </row>
    <row r="55" spans="4:12" ht="69" x14ac:dyDescent="0.25">
      <c r="D55" s="67" t="s">
        <v>259</v>
      </c>
      <c r="E55" s="55" t="s">
        <v>10</v>
      </c>
      <c r="F55" s="55" t="s">
        <v>208</v>
      </c>
      <c r="G55" s="56" t="s">
        <v>209</v>
      </c>
      <c r="H55" s="55" t="s">
        <v>14</v>
      </c>
      <c r="I55" s="57">
        <v>1.57</v>
      </c>
      <c r="J55" s="57">
        <v>260.74</v>
      </c>
      <c r="K55" s="58">
        <f t="shared" si="10"/>
        <v>331.13980000000004</v>
      </c>
      <c r="L55" s="58">
        <f t="shared" si="11"/>
        <v>519.88948600000003</v>
      </c>
    </row>
    <row r="56" spans="4:12" ht="51.75" x14ac:dyDescent="0.25">
      <c r="D56" s="67" t="s">
        <v>260</v>
      </c>
      <c r="E56" s="55" t="s">
        <v>10</v>
      </c>
      <c r="F56" s="55" t="s">
        <v>210</v>
      </c>
      <c r="G56" s="56" t="s">
        <v>211</v>
      </c>
      <c r="H56" s="55" t="s">
        <v>14</v>
      </c>
      <c r="I56" s="57">
        <v>1.3</v>
      </c>
      <c r="J56" s="57">
        <v>81.67</v>
      </c>
      <c r="K56" s="58">
        <f t="shared" si="10"/>
        <v>103.7209</v>
      </c>
      <c r="L56" s="58">
        <f t="shared" si="11"/>
        <v>134.83717000000001</v>
      </c>
    </row>
    <row r="57" spans="4:12" ht="51.75" x14ac:dyDescent="0.25">
      <c r="D57" s="67" t="s">
        <v>313</v>
      </c>
      <c r="E57" s="55" t="s">
        <v>10</v>
      </c>
      <c r="F57" s="55" t="s">
        <v>212</v>
      </c>
      <c r="G57" s="56" t="s">
        <v>213</v>
      </c>
      <c r="H57" s="55" t="s">
        <v>24</v>
      </c>
      <c r="I57" s="57">
        <v>50</v>
      </c>
      <c r="J57" s="57">
        <v>10.41</v>
      </c>
      <c r="K57" s="58">
        <f t="shared" si="10"/>
        <v>13.220700000000001</v>
      </c>
      <c r="L57" s="58">
        <f t="shared" si="11"/>
        <v>661.03500000000008</v>
      </c>
    </row>
    <row r="58" spans="4:12" ht="69" x14ac:dyDescent="0.25">
      <c r="D58" s="67" t="s">
        <v>314</v>
      </c>
      <c r="E58" s="55" t="s">
        <v>10</v>
      </c>
      <c r="F58" s="55" t="s">
        <v>214</v>
      </c>
      <c r="G58" s="56" t="s">
        <v>215</v>
      </c>
      <c r="H58" s="55" t="s">
        <v>14</v>
      </c>
      <c r="I58" s="57">
        <v>0.1</v>
      </c>
      <c r="J58" s="57">
        <v>238.02</v>
      </c>
      <c r="K58" s="58">
        <f t="shared" si="10"/>
        <v>302.28540000000004</v>
      </c>
      <c r="L58" s="58">
        <f t="shared" si="11"/>
        <v>30.228540000000006</v>
      </c>
    </row>
    <row r="59" spans="4:12" ht="69" x14ac:dyDescent="0.25">
      <c r="D59" s="67" t="s">
        <v>315</v>
      </c>
      <c r="E59" s="55" t="s">
        <v>10</v>
      </c>
      <c r="F59" s="55" t="s">
        <v>216</v>
      </c>
      <c r="G59" s="56" t="s">
        <v>217</v>
      </c>
      <c r="H59" s="55" t="s">
        <v>13</v>
      </c>
      <c r="I59" s="57">
        <v>9.6</v>
      </c>
      <c r="J59" s="57">
        <v>80.08</v>
      </c>
      <c r="K59" s="58">
        <f t="shared" si="10"/>
        <v>101.7016</v>
      </c>
      <c r="L59" s="58">
        <f t="shared" si="11"/>
        <v>976.33535999999992</v>
      </c>
    </row>
    <row r="60" spans="4:12" ht="86.25" x14ac:dyDescent="0.25">
      <c r="D60" s="67" t="s">
        <v>316</v>
      </c>
      <c r="E60" s="55" t="s">
        <v>10</v>
      </c>
      <c r="F60" s="55" t="s">
        <v>176</v>
      </c>
      <c r="G60" s="56" t="s">
        <v>177</v>
      </c>
      <c r="H60" s="55" t="s">
        <v>24</v>
      </c>
      <c r="I60" s="62">
        <v>25</v>
      </c>
      <c r="J60" s="57">
        <v>11.72</v>
      </c>
      <c r="K60" s="58">
        <f t="shared" si="10"/>
        <v>14.884400000000001</v>
      </c>
      <c r="L60" s="58">
        <f t="shared" si="11"/>
        <v>372.11</v>
      </c>
    </row>
    <row r="61" spans="4:12" ht="86.25" x14ac:dyDescent="0.25">
      <c r="D61" s="67" t="s">
        <v>317</v>
      </c>
      <c r="E61" s="55" t="s">
        <v>10</v>
      </c>
      <c r="F61" s="55" t="s">
        <v>178</v>
      </c>
      <c r="G61" s="56" t="s">
        <v>179</v>
      </c>
      <c r="H61" s="55" t="s">
        <v>24</v>
      </c>
      <c r="I61" s="62">
        <v>51</v>
      </c>
      <c r="J61" s="57">
        <v>8.17</v>
      </c>
      <c r="K61" s="58">
        <f t="shared" si="10"/>
        <v>10.3759</v>
      </c>
      <c r="L61" s="58">
        <f t="shared" si="11"/>
        <v>529.17089999999996</v>
      </c>
    </row>
    <row r="62" spans="4:12" ht="69" x14ac:dyDescent="0.25">
      <c r="D62" s="67" t="s">
        <v>318</v>
      </c>
      <c r="E62" s="55" t="s">
        <v>10</v>
      </c>
      <c r="F62" s="55" t="s">
        <v>125</v>
      </c>
      <c r="G62" s="56" t="s">
        <v>126</v>
      </c>
      <c r="H62" s="55" t="s">
        <v>13</v>
      </c>
      <c r="I62" s="62">
        <v>18.239999999999998</v>
      </c>
      <c r="J62" s="57" t="s">
        <v>127</v>
      </c>
      <c r="K62" s="58">
        <f t="shared" si="10"/>
        <v>107.59439999999999</v>
      </c>
      <c r="L62" s="58">
        <f t="shared" si="11"/>
        <v>1962.5218559999996</v>
      </c>
    </row>
    <row r="63" spans="4:12" ht="103.5" x14ac:dyDescent="0.25">
      <c r="D63" s="67" t="s">
        <v>319</v>
      </c>
      <c r="E63" s="55" t="s">
        <v>10</v>
      </c>
      <c r="F63" s="55" t="s">
        <v>128</v>
      </c>
      <c r="G63" s="56" t="s">
        <v>129</v>
      </c>
      <c r="H63" s="55" t="s">
        <v>14</v>
      </c>
      <c r="I63" s="62">
        <v>0.92</v>
      </c>
      <c r="J63" s="57" t="s">
        <v>130</v>
      </c>
      <c r="K63" s="58">
        <f t="shared" si="10"/>
        <v>441.52820000000003</v>
      </c>
      <c r="L63" s="58">
        <f t="shared" si="11"/>
        <v>406.20594400000004</v>
      </c>
    </row>
    <row r="64" spans="4:12" ht="51.75" x14ac:dyDescent="0.25">
      <c r="D64" s="67" t="s">
        <v>320</v>
      </c>
      <c r="E64" s="55" t="s">
        <v>10</v>
      </c>
      <c r="F64" s="55" t="s">
        <v>131</v>
      </c>
      <c r="G64" s="56" t="s">
        <v>132</v>
      </c>
      <c r="H64" s="55" t="s">
        <v>13</v>
      </c>
      <c r="I64" s="62">
        <v>20.5</v>
      </c>
      <c r="J64" s="57" t="s">
        <v>133</v>
      </c>
      <c r="K64" s="58">
        <f t="shared" si="10"/>
        <v>84.124799999999993</v>
      </c>
      <c r="L64" s="58">
        <f t="shared" si="11"/>
        <v>1724.5583999999999</v>
      </c>
    </row>
    <row r="65" spans="4:14" ht="86.25" x14ac:dyDescent="0.25">
      <c r="D65" s="67" t="s">
        <v>321</v>
      </c>
      <c r="E65" s="55" t="s">
        <v>10</v>
      </c>
      <c r="F65" s="55" t="s">
        <v>176</v>
      </c>
      <c r="G65" s="56" t="s">
        <v>177</v>
      </c>
      <c r="H65" s="55" t="s">
        <v>24</v>
      </c>
      <c r="I65" s="62">
        <v>27</v>
      </c>
      <c r="J65" s="57">
        <v>11.72</v>
      </c>
      <c r="K65" s="58">
        <f t="shared" si="10"/>
        <v>14.884400000000001</v>
      </c>
      <c r="L65" s="58">
        <f t="shared" si="11"/>
        <v>401.87880000000001</v>
      </c>
    </row>
    <row r="66" spans="4:14" ht="86.25" x14ac:dyDescent="0.25">
      <c r="D66" s="67" t="s">
        <v>322</v>
      </c>
      <c r="E66" s="55" t="s">
        <v>10</v>
      </c>
      <c r="F66" s="55" t="s">
        <v>178</v>
      </c>
      <c r="G66" s="56" t="s">
        <v>179</v>
      </c>
      <c r="H66" s="55" t="s">
        <v>24</v>
      </c>
      <c r="I66" s="62">
        <v>59</v>
      </c>
      <c r="J66" s="57">
        <v>8.17</v>
      </c>
      <c r="K66" s="58">
        <f t="shared" si="10"/>
        <v>10.3759</v>
      </c>
      <c r="L66" s="58">
        <f t="shared" si="11"/>
        <v>612.17809999999997</v>
      </c>
    </row>
    <row r="67" spans="4:14" ht="120.75" x14ac:dyDescent="0.25">
      <c r="D67" s="67" t="s">
        <v>323</v>
      </c>
      <c r="E67" s="55" t="s">
        <v>10</v>
      </c>
      <c r="F67" s="55" t="s">
        <v>134</v>
      </c>
      <c r="G67" s="56" t="s">
        <v>135</v>
      </c>
      <c r="H67" s="55" t="s">
        <v>14</v>
      </c>
      <c r="I67" s="62">
        <v>1.56</v>
      </c>
      <c r="J67" s="57" t="s">
        <v>136</v>
      </c>
      <c r="K67" s="58">
        <f t="shared" si="10"/>
        <v>453.54239999999999</v>
      </c>
      <c r="L67" s="58">
        <f t="shared" si="11"/>
        <v>707.52614400000004</v>
      </c>
    </row>
    <row r="68" spans="4:14" ht="86.25" x14ac:dyDescent="0.25">
      <c r="D68" s="67" t="s">
        <v>324</v>
      </c>
      <c r="E68" s="55" t="s">
        <v>10</v>
      </c>
      <c r="F68" s="55" t="s">
        <v>138</v>
      </c>
      <c r="G68" s="56" t="s">
        <v>139</v>
      </c>
      <c r="H68" s="55" t="s">
        <v>13</v>
      </c>
      <c r="I68" s="60">
        <v>48.84</v>
      </c>
      <c r="J68" s="57" t="s">
        <v>140</v>
      </c>
      <c r="K68" s="58">
        <f t="shared" si="10"/>
        <v>81.153000000000006</v>
      </c>
      <c r="L68" s="58">
        <f t="shared" si="11"/>
        <v>3963.5125200000007</v>
      </c>
    </row>
    <row r="69" spans="4:14" ht="69" x14ac:dyDescent="0.25">
      <c r="D69" s="67" t="s">
        <v>325</v>
      </c>
      <c r="E69" s="55" t="s">
        <v>10</v>
      </c>
      <c r="F69" s="55" t="s">
        <v>26</v>
      </c>
      <c r="G69" s="56" t="s">
        <v>27</v>
      </c>
      <c r="H69" s="55" t="s">
        <v>13</v>
      </c>
      <c r="I69" s="60">
        <v>48.84</v>
      </c>
      <c r="J69" s="57" t="s">
        <v>137</v>
      </c>
      <c r="K69" s="58">
        <f t="shared" si="10"/>
        <v>40.1828</v>
      </c>
      <c r="L69" s="58">
        <f t="shared" si="11"/>
        <v>1962.5279520000001</v>
      </c>
    </row>
    <row r="70" spans="4:14" ht="34.5" x14ac:dyDescent="0.25">
      <c r="D70" s="67" t="s">
        <v>326</v>
      </c>
      <c r="E70" s="55" t="s">
        <v>63</v>
      </c>
      <c r="F70" s="55" t="s">
        <v>222</v>
      </c>
      <c r="G70" s="56" t="s">
        <v>223</v>
      </c>
      <c r="H70" s="55" t="s">
        <v>23</v>
      </c>
      <c r="I70" s="60">
        <v>8.7200000000000006</v>
      </c>
      <c r="J70" s="57">
        <v>78.94</v>
      </c>
      <c r="K70" s="58">
        <f t="shared" si="10"/>
        <v>100.2538</v>
      </c>
      <c r="L70" s="58">
        <f t="shared" si="11"/>
        <v>874.21313600000008</v>
      </c>
    </row>
    <row r="71" spans="4:14" s="14" customFormat="1" ht="120.75" x14ac:dyDescent="0.25">
      <c r="D71" s="67" t="s">
        <v>327</v>
      </c>
      <c r="E71" s="55" t="s">
        <v>10</v>
      </c>
      <c r="F71" s="55" t="s">
        <v>99</v>
      </c>
      <c r="G71" s="56" t="s">
        <v>100</v>
      </c>
      <c r="H71" s="55" t="s">
        <v>13</v>
      </c>
      <c r="I71" s="62">
        <v>1.72</v>
      </c>
      <c r="J71" s="57" t="s">
        <v>101</v>
      </c>
      <c r="K71" s="58">
        <f t="shared" si="10"/>
        <v>60.528199999999998</v>
      </c>
      <c r="L71" s="58">
        <f t="shared" si="11"/>
        <v>104.108504</v>
      </c>
    </row>
    <row r="72" spans="4:14" ht="17.25" x14ac:dyDescent="0.25">
      <c r="D72" s="67" t="s">
        <v>328</v>
      </c>
      <c r="E72" s="55" t="s">
        <v>63</v>
      </c>
      <c r="F72" s="55" t="s">
        <v>105</v>
      </c>
      <c r="G72" s="66" t="s">
        <v>106</v>
      </c>
      <c r="H72" s="55" t="s">
        <v>14</v>
      </c>
      <c r="I72" s="62">
        <v>1.72</v>
      </c>
      <c r="J72" s="55">
        <v>44.98</v>
      </c>
      <c r="K72" s="58">
        <f t="shared" si="10"/>
        <v>57.124599999999994</v>
      </c>
      <c r="L72" s="58">
        <f t="shared" si="11"/>
        <v>98.254311999999985</v>
      </c>
    </row>
    <row r="73" spans="4:14" ht="86.25" x14ac:dyDescent="0.25">
      <c r="D73" s="67" t="s">
        <v>329</v>
      </c>
      <c r="E73" s="55" t="s">
        <v>10</v>
      </c>
      <c r="F73" s="55" t="s">
        <v>108</v>
      </c>
      <c r="G73" s="56" t="s">
        <v>109</v>
      </c>
      <c r="H73" s="55" t="s">
        <v>13</v>
      </c>
      <c r="I73" s="62">
        <v>16.5</v>
      </c>
      <c r="J73" s="57" t="s">
        <v>110</v>
      </c>
      <c r="K73" s="58">
        <f t="shared" si="10"/>
        <v>46.8249</v>
      </c>
      <c r="L73" s="58">
        <f t="shared" si="11"/>
        <v>772.61085000000003</v>
      </c>
    </row>
    <row r="74" spans="4:14" ht="69" x14ac:dyDescent="0.25">
      <c r="D74" s="67" t="s">
        <v>330</v>
      </c>
      <c r="E74" s="55" t="s">
        <v>10</v>
      </c>
      <c r="F74" s="55" t="s">
        <v>116</v>
      </c>
      <c r="G74" s="56" t="s">
        <v>117</v>
      </c>
      <c r="H74" s="55" t="s">
        <v>13</v>
      </c>
      <c r="I74" s="62">
        <v>16.5</v>
      </c>
      <c r="J74" s="57" t="s">
        <v>118</v>
      </c>
      <c r="K74" s="58">
        <f t="shared" si="10"/>
        <v>28.714700000000001</v>
      </c>
      <c r="L74" s="58">
        <f t="shared" si="11"/>
        <v>473.79255000000001</v>
      </c>
      <c r="N74" s="13"/>
    </row>
    <row r="75" spans="4:14" ht="86.25" x14ac:dyDescent="0.25">
      <c r="D75" s="67" t="s">
        <v>331</v>
      </c>
      <c r="E75" s="55" t="s">
        <v>10</v>
      </c>
      <c r="F75" s="55" t="s">
        <v>102</v>
      </c>
      <c r="G75" s="56" t="s">
        <v>103</v>
      </c>
      <c r="H75" s="55" t="s">
        <v>13</v>
      </c>
      <c r="I75" s="62">
        <v>1.72</v>
      </c>
      <c r="J75" s="57" t="s">
        <v>104</v>
      </c>
      <c r="K75" s="58">
        <f t="shared" si="10"/>
        <v>3.3782000000000001</v>
      </c>
      <c r="L75" s="58">
        <f t="shared" si="11"/>
        <v>5.8105039999999999</v>
      </c>
    </row>
    <row r="76" spans="4:14" ht="120.75" x14ac:dyDescent="0.25">
      <c r="D76" s="67" t="s">
        <v>332</v>
      </c>
      <c r="E76" s="55" t="s">
        <v>10</v>
      </c>
      <c r="F76" s="55" t="s">
        <v>119</v>
      </c>
      <c r="G76" s="56" t="s">
        <v>120</v>
      </c>
      <c r="H76" s="55" t="s">
        <v>13</v>
      </c>
      <c r="I76" s="62">
        <v>1.72</v>
      </c>
      <c r="J76" s="57" t="s">
        <v>121</v>
      </c>
      <c r="K76" s="58">
        <f t="shared" si="10"/>
        <v>19.608799999999999</v>
      </c>
      <c r="L76" s="58">
        <f t="shared" si="11"/>
        <v>33.727135999999994</v>
      </c>
    </row>
    <row r="77" spans="4:14" ht="51.75" x14ac:dyDescent="0.25">
      <c r="D77" s="67" t="s">
        <v>333</v>
      </c>
      <c r="E77" s="55" t="s">
        <v>10</v>
      </c>
      <c r="F77" s="55" t="s">
        <v>85</v>
      </c>
      <c r="G77" s="56" t="s">
        <v>86</v>
      </c>
      <c r="H77" s="55" t="s">
        <v>13</v>
      </c>
      <c r="I77" s="60">
        <v>1.72</v>
      </c>
      <c r="J77" s="61" t="s">
        <v>87</v>
      </c>
      <c r="K77" s="58">
        <f t="shared" si="10"/>
        <v>13.2715</v>
      </c>
      <c r="L77" s="58">
        <f t="shared" si="11"/>
        <v>22.826979999999999</v>
      </c>
    </row>
    <row r="78" spans="4:14" ht="17.25" x14ac:dyDescent="0.25">
      <c r="D78" s="108" t="s">
        <v>173</v>
      </c>
      <c r="E78" s="108"/>
      <c r="F78" s="108"/>
      <c r="G78" s="108"/>
      <c r="H78" s="108"/>
      <c r="I78" s="108"/>
      <c r="J78" s="108"/>
      <c r="K78" s="108"/>
      <c r="L78" s="58">
        <f>SUM(L51:L77)</f>
        <v>20731.207203999998</v>
      </c>
    </row>
    <row r="79" spans="4:14" ht="17.25" x14ac:dyDescent="0.25">
      <c r="D79" s="53">
        <v>8</v>
      </c>
      <c r="E79" s="107"/>
      <c r="F79" s="107"/>
      <c r="G79" s="54" t="s">
        <v>88</v>
      </c>
      <c r="H79" s="112"/>
      <c r="I79" s="112"/>
      <c r="J79" s="112"/>
      <c r="K79" s="112"/>
      <c r="L79" s="112"/>
    </row>
    <row r="80" spans="4:14" ht="17.25" x14ac:dyDescent="0.25">
      <c r="D80" s="59" t="s">
        <v>261</v>
      </c>
      <c r="E80" s="55" t="s">
        <v>10</v>
      </c>
      <c r="F80" s="55" t="s">
        <v>17</v>
      </c>
      <c r="G80" s="56" t="s">
        <v>18</v>
      </c>
      <c r="H80" s="55" t="s">
        <v>13</v>
      </c>
      <c r="I80" s="60">
        <v>547.71</v>
      </c>
      <c r="J80" s="61" t="s">
        <v>89</v>
      </c>
      <c r="K80" s="58">
        <f t="shared" ref="K80:K81" si="12">J80*(1+$K$7)</f>
        <v>22.174200000000003</v>
      </c>
      <c r="L80" s="58">
        <f t="shared" ref="L80:L81" si="13">I80*K80</f>
        <v>12145.031082000001</v>
      </c>
    </row>
    <row r="81" spans="1:12" ht="51.75" x14ac:dyDescent="0.25">
      <c r="D81" s="59" t="s">
        <v>262</v>
      </c>
      <c r="E81" s="55" t="s">
        <v>10</v>
      </c>
      <c r="F81" s="55" t="s">
        <v>85</v>
      </c>
      <c r="G81" s="56" t="s">
        <v>86</v>
      </c>
      <c r="H81" s="55" t="s">
        <v>13</v>
      </c>
      <c r="I81" s="60">
        <v>1395.71</v>
      </c>
      <c r="J81" s="61" t="s">
        <v>87</v>
      </c>
      <c r="K81" s="58">
        <f t="shared" si="12"/>
        <v>13.2715</v>
      </c>
      <c r="L81" s="58">
        <f t="shared" si="13"/>
        <v>18523.165265</v>
      </c>
    </row>
    <row r="82" spans="1:12" ht="17.25" x14ac:dyDescent="0.25">
      <c r="D82" s="108" t="s">
        <v>173</v>
      </c>
      <c r="E82" s="108"/>
      <c r="F82" s="108"/>
      <c r="G82" s="108"/>
      <c r="H82" s="108"/>
      <c r="I82" s="108"/>
      <c r="J82" s="108"/>
      <c r="K82" s="108"/>
      <c r="L82" s="58">
        <f>SUM(L80:L81)</f>
        <v>30668.196347000001</v>
      </c>
    </row>
    <row r="83" spans="1:12" ht="17.25" x14ac:dyDescent="0.25">
      <c r="D83" s="53">
        <v>9</v>
      </c>
      <c r="E83" s="107"/>
      <c r="F83" s="107"/>
      <c r="G83" s="54" t="s">
        <v>84</v>
      </c>
      <c r="H83" s="107"/>
      <c r="I83" s="107"/>
      <c r="J83" s="107"/>
      <c r="K83" s="107"/>
      <c r="L83" s="107"/>
    </row>
    <row r="84" spans="1:12" ht="51.75" x14ac:dyDescent="0.25">
      <c r="D84" s="55" t="s">
        <v>263</v>
      </c>
      <c r="E84" s="55" t="s">
        <v>10</v>
      </c>
      <c r="F84" s="55" t="s">
        <v>85</v>
      </c>
      <c r="G84" s="56" t="s">
        <v>86</v>
      </c>
      <c r="H84" s="55" t="s">
        <v>13</v>
      </c>
      <c r="I84" s="60">
        <v>1092.8800000000001</v>
      </c>
      <c r="J84" s="61" t="s">
        <v>87</v>
      </c>
      <c r="K84" s="58">
        <f>J84*(1+$K$7)</f>
        <v>13.2715</v>
      </c>
      <c r="L84" s="58">
        <f>I84*K84</f>
        <v>14504.156920000001</v>
      </c>
    </row>
    <row r="85" spans="1:12" ht="17.25" x14ac:dyDescent="0.25">
      <c r="D85" s="108" t="s">
        <v>173</v>
      </c>
      <c r="E85" s="108"/>
      <c r="F85" s="108"/>
      <c r="G85" s="108"/>
      <c r="H85" s="108"/>
      <c r="I85" s="108"/>
      <c r="J85" s="108"/>
      <c r="K85" s="108"/>
      <c r="L85" s="58">
        <f>SUM(L84)</f>
        <v>14504.156920000001</v>
      </c>
    </row>
    <row r="86" spans="1:12" ht="17.25" x14ac:dyDescent="0.25">
      <c r="D86" s="53">
        <v>10</v>
      </c>
      <c r="E86" s="107"/>
      <c r="F86" s="107"/>
      <c r="G86" s="54" t="s">
        <v>312</v>
      </c>
      <c r="H86" s="107"/>
      <c r="I86" s="107"/>
      <c r="J86" s="107"/>
      <c r="K86" s="107"/>
      <c r="L86" s="107"/>
    </row>
    <row r="87" spans="1:12" ht="17.25" x14ac:dyDescent="0.25">
      <c r="D87" s="55" t="s">
        <v>264</v>
      </c>
      <c r="E87" s="55" t="s">
        <v>10</v>
      </c>
      <c r="F87" s="55" t="s">
        <v>17</v>
      </c>
      <c r="G87" s="56" t="s">
        <v>18</v>
      </c>
      <c r="H87" s="55" t="s">
        <v>13</v>
      </c>
      <c r="I87" s="60">
        <v>62.4</v>
      </c>
      <c r="J87" s="61" t="s">
        <v>89</v>
      </c>
      <c r="K87" s="58">
        <f>J87*(1+$K$7)</f>
        <v>22.174200000000003</v>
      </c>
      <c r="L87" s="58">
        <f>I87*K87</f>
        <v>1383.6700800000001</v>
      </c>
    </row>
    <row r="88" spans="1:12" ht="17.25" x14ac:dyDescent="0.25">
      <c r="D88" s="108" t="s">
        <v>173</v>
      </c>
      <c r="E88" s="108"/>
      <c r="F88" s="108"/>
      <c r="G88" s="108"/>
      <c r="H88" s="108"/>
      <c r="I88" s="108"/>
      <c r="J88" s="108"/>
      <c r="K88" s="108"/>
      <c r="L88" s="58">
        <f>SUM(L87)</f>
        <v>1383.6700800000001</v>
      </c>
    </row>
    <row r="89" spans="1:12" ht="17.25" x14ac:dyDescent="0.25">
      <c r="D89" s="53">
        <v>11</v>
      </c>
      <c r="E89" s="107"/>
      <c r="F89" s="107"/>
      <c r="G89" s="54" t="s">
        <v>80</v>
      </c>
      <c r="H89" s="107"/>
      <c r="I89" s="107"/>
      <c r="J89" s="107"/>
      <c r="K89" s="107"/>
      <c r="L89" s="107"/>
    </row>
    <row r="90" spans="1:12" ht="51.75" x14ac:dyDescent="0.25">
      <c r="D90" s="55" t="s">
        <v>265</v>
      </c>
      <c r="E90" s="55" t="s">
        <v>10</v>
      </c>
      <c r="F90" s="55" t="s">
        <v>81</v>
      </c>
      <c r="G90" s="56" t="s">
        <v>82</v>
      </c>
      <c r="H90" s="55" t="s">
        <v>13</v>
      </c>
      <c r="I90" s="62">
        <v>388.38</v>
      </c>
      <c r="J90" s="61" t="s">
        <v>83</v>
      </c>
      <c r="K90" s="58">
        <f>J90*(1+$K$7)</f>
        <v>45.681899999999999</v>
      </c>
      <c r="L90" s="58">
        <f>I90*K90</f>
        <v>17741.936321999998</v>
      </c>
    </row>
    <row r="91" spans="1:12" ht="17.25" x14ac:dyDescent="0.25">
      <c r="D91" s="108" t="s">
        <v>173</v>
      </c>
      <c r="E91" s="108"/>
      <c r="F91" s="108"/>
      <c r="G91" s="108"/>
      <c r="H91" s="108"/>
      <c r="I91" s="108"/>
      <c r="J91" s="108"/>
      <c r="K91" s="108"/>
      <c r="L91" s="58">
        <f>SUM(L90)</f>
        <v>17741.936321999998</v>
      </c>
    </row>
    <row r="92" spans="1:12" ht="17.25" x14ac:dyDescent="0.25">
      <c r="D92" s="53">
        <v>12</v>
      </c>
      <c r="E92" s="107"/>
      <c r="F92" s="107"/>
      <c r="G92" s="54" t="s">
        <v>273</v>
      </c>
      <c r="H92" s="107"/>
      <c r="I92" s="107"/>
      <c r="J92" s="107"/>
      <c r="K92" s="107"/>
      <c r="L92" s="107"/>
    </row>
    <row r="93" spans="1:12" s="14" customFormat="1" ht="103.5" x14ac:dyDescent="0.25">
      <c r="A93"/>
      <c r="D93" s="59" t="s">
        <v>266</v>
      </c>
      <c r="E93" s="55" t="s">
        <v>10</v>
      </c>
      <c r="F93" s="55" t="s">
        <v>168</v>
      </c>
      <c r="G93" s="56" t="s">
        <v>169</v>
      </c>
      <c r="H93" s="55" t="s">
        <v>16</v>
      </c>
      <c r="I93" s="62">
        <v>2</v>
      </c>
      <c r="J93" s="57" t="s">
        <v>170</v>
      </c>
      <c r="K93" s="58">
        <f>J93*(1+$K$7)</f>
        <v>220.81490000000002</v>
      </c>
      <c r="L93" s="58">
        <f>I93*K93</f>
        <v>441.62980000000005</v>
      </c>
    </row>
    <row r="94" spans="1:12" ht="120.75" x14ac:dyDescent="0.3">
      <c r="D94" s="59" t="s">
        <v>334</v>
      </c>
      <c r="E94" s="68" t="s">
        <v>10</v>
      </c>
      <c r="F94" s="68" t="s">
        <v>274</v>
      </c>
      <c r="G94" s="69" t="s">
        <v>275</v>
      </c>
      <c r="H94" s="68" t="s">
        <v>16</v>
      </c>
      <c r="I94" s="70">
        <v>1</v>
      </c>
      <c r="J94" s="55">
        <v>138.65</v>
      </c>
      <c r="K94" s="58">
        <f t="shared" ref="K94:K98" si="14">J94*(1+$K$7)</f>
        <v>176.0855</v>
      </c>
      <c r="L94" s="58">
        <f t="shared" ref="L94:L98" si="15">I94*K94</f>
        <v>176.0855</v>
      </c>
    </row>
    <row r="95" spans="1:12" ht="138" x14ac:dyDescent="0.3">
      <c r="D95" s="59" t="s">
        <v>335</v>
      </c>
      <c r="E95" s="68" t="s">
        <v>10</v>
      </c>
      <c r="F95" s="68" t="s">
        <v>281</v>
      </c>
      <c r="G95" s="69" t="s">
        <v>282</v>
      </c>
      <c r="H95" s="68" t="s">
        <v>23</v>
      </c>
      <c r="I95" s="70">
        <v>6</v>
      </c>
      <c r="J95" s="70" t="s">
        <v>283</v>
      </c>
      <c r="K95" s="58">
        <f t="shared" si="14"/>
        <v>54.241700000000002</v>
      </c>
      <c r="L95" s="58">
        <f t="shared" si="15"/>
        <v>325.4502</v>
      </c>
    </row>
    <row r="96" spans="1:12" ht="120.75" x14ac:dyDescent="0.3">
      <c r="D96" s="59" t="s">
        <v>336</v>
      </c>
      <c r="E96" s="68" t="s">
        <v>10</v>
      </c>
      <c r="F96" s="68" t="s">
        <v>284</v>
      </c>
      <c r="G96" s="69" t="s">
        <v>285</v>
      </c>
      <c r="H96" s="68" t="s">
        <v>23</v>
      </c>
      <c r="I96" s="70">
        <v>6</v>
      </c>
      <c r="J96" s="70" t="s">
        <v>286</v>
      </c>
      <c r="K96" s="58">
        <f t="shared" si="14"/>
        <v>70.218299999999999</v>
      </c>
      <c r="L96" s="58">
        <f t="shared" si="15"/>
        <v>421.3098</v>
      </c>
    </row>
    <row r="97" spans="1:12" ht="69" x14ac:dyDescent="0.3">
      <c r="D97" s="59" t="s">
        <v>337</v>
      </c>
      <c r="E97" s="68" t="s">
        <v>63</v>
      </c>
      <c r="F97" s="68" t="s">
        <v>279</v>
      </c>
      <c r="G97" s="71" t="s">
        <v>280</v>
      </c>
      <c r="H97" s="68" t="s">
        <v>16</v>
      </c>
      <c r="I97" s="70">
        <v>2</v>
      </c>
      <c r="J97" s="55">
        <v>180.97</v>
      </c>
      <c r="K97" s="58">
        <f t="shared" si="14"/>
        <v>229.83189999999999</v>
      </c>
      <c r="L97" s="58">
        <f t="shared" si="15"/>
        <v>459.66379999999998</v>
      </c>
    </row>
    <row r="98" spans="1:12" ht="120.75" x14ac:dyDescent="0.3">
      <c r="D98" s="59" t="s">
        <v>338</v>
      </c>
      <c r="E98" s="68" t="s">
        <v>10</v>
      </c>
      <c r="F98" s="68" t="s">
        <v>276</v>
      </c>
      <c r="G98" s="69" t="s">
        <v>277</v>
      </c>
      <c r="H98" s="68" t="s">
        <v>23</v>
      </c>
      <c r="I98" s="70">
        <v>12</v>
      </c>
      <c r="J98" s="70" t="s">
        <v>278</v>
      </c>
      <c r="K98" s="58">
        <f t="shared" si="14"/>
        <v>36.2712</v>
      </c>
      <c r="L98" s="58">
        <f t="shared" si="15"/>
        <v>435.25440000000003</v>
      </c>
    </row>
    <row r="99" spans="1:12" ht="51.75" x14ac:dyDescent="0.3">
      <c r="D99" s="59" t="s">
        <v>339</v>
      </c>
      <c r="E99" s="68" t="s">
        <v>15</v>
      </c>
      <c r="F99" s="68">
        <v>13418</v>
      </c>
      <c r="G99" s="69" t="s">
        <v>299</v>
      </c>
      <c r="H99" s="72" t="s">
        <v>16</v>
      </c>
      <c r="I99" s="73">
        <v>6</v>
      </c>
      <c r="J99" s="74">
        <v>12.53</v>
      </c>
      <c r="K99" s="58">
        <f t="shared" ref="K99" si="16">J99*(1+$K$7)</f>
        <v>15.9131</v>
      </c>
      <c r="L99" s="58">
        <f t="shared" ref="L99" si="17">I99*K99</f>
        <v>95.4786</v>
      </c>
    </row>
    <row r="100" spans="1:12" ht="17.25" x14ac:dyDescent="0.25">
      <c r="D100" s="108" t="s">
        <v>173</v>
      </c>
      <c r="E100" s="108"/>
      <c r="F100" s="108"/>
      <c r="G100" s="108"/>
      <c r="H100" s="108"/>
      <c r="I100" s="108"/>
      <c r="J100" s="108"/>
      <c r="K100" s="108"/>
      <c r="L100" s="58">
        <f>SUM(L93:L99)</f>
        <v>2354.8721</v>
      </c>
    </row>
    <row r="101" spans="1:12" s="14" customFormat="1" ht="17.25" x14ac:dyDescent="0.25">
      <c r="A101"/>
      <c r="D101" s="53">
        <v>13</v>
      </c>
      <c r="E101" s="107"/>
      <c r="F101" s="107"/>
      <c r="G101" s="54" t="s">
        <v>145</v>
      </c>
      <c r="H101" s="107"/>
      <c r="I101" s="107"/>
      <c r="J101" s="107"/>
      <c r="K101" s="107"/>
      <c r="L101" s="107"/>
    </row>
    <row r="102" spans="1:12" ht="34.5" x14ac:dyDescent="0.25">
      <c r="D102" s="59" t="s">
        <v>267</v>
      </c>
      <c r="E102" s="55" t="s">
        <v>10</v>
      </c>
      <c r="F102" s="55" t="s">
        <v>21</v>
      </c>
      <c r="G102" s="56" t="s">
        <v>22</v>
      </c>
      <c r="H102" s="55" t="s">
        <v>13</v>
      </c>
      <c r="I102" s="60">
        <v>969.53</v>
      </c>
      <c r="J102" s="57" t="s">
        <v>144</v>
      </c>
      <c r="K102" s="58">
        <f>J102*(1+$K$7)</f>
        <v>1.5112999999999999</v>
      </c>
      <c r="L102" s="58">
        <f t="shared" ref="L102" si="18">I102*K102</f>
        <v>1465.2506889999997</v>
      </c>
    </row>
    <row r="103" spans="1:12" ht="17.25" x14ac:dyDescent="0.25">
      <c r="A103" s="14"/>
      <c r="D103" s="108" t="s">
        <v>173</v>
      </c>
      <c r="E103" s="108"/>
      <c r="F103" s="108"/>
      <c r="G103" s="108"/>
      <c r="H103" s="108"/>
      <c r="I103" s="108"/>
      <c r="J103" s="108"/>
      <c r="K103" s="108"/>
      <c r="L103" s="58">
        <f>SUM(L102)</f>
        <v>1465.2506889999997</v>
      </c>
    </row>
    <row r="104" spans="1:12" ht="34.15" customHeight="1" x14ac:dyDescent="0.25">
      <c r="D104" s="109" t="s">
        <v>268</v>
      </c>
      <c r="E104" s="110"/>
      <c r="F104" s="110"/>
      <c r="G104" s="110"/>
      <c r="H104" s="110"/>
      <c r="I104" s="110"/>
      <c r="J104" s="110"/>
      <c r="K104" s="111"/>
      <c r="L104" s="75">
        <f>L11+L19+L27+L32+L41+L49+L78+L82+L85+L88+L91+L100+L103</f>
        <v>146729.70412700003</v>
      </c>
    </row>
    <row r="105" spans="1:12" s="17" customFormat="1" ht="14.45" customHeight="1" x14ac:dyDescent="0.25">
      <c r="D105" s="76"/>
      <c r="E105" s="76"/>
      <c r="F105" s="76"/>
      <c r="G105" s="76"/>
      <c r="H105" s="76"/>
      <c r="I105" s="76"/>
      <c r="J105" s="76"/>
      <c r="K105" s="76"/>
      <c r="L105" s="77"/>
    </row>
    <row r="106" spans="1:12" s="17" customFormat="1" ht="17.25" x14ac:dyDescent="0.25">
      <c r="D106" s="76"/>
      <c r="E106" s="76"/>
      <c r="F106" s="76"/>
      <c r="G106" s="76"/>
      <c r="H106" s="76"/>
      <c r="I106" s="76"/>
      <c r="J106" s="76"/>
      <c r="K106" s="76"/>
      <c r="L106" s="77"/>
    </row>
    <row r="107" spans="1:12" s="17" customFormat="1" ht="14.45" customHeight="1" x14ac:dyDescent="0.25">
      <c r="D107" s="106" t="s">
        <v>271</v>
      </c>
      <c r="E107" s="106"/>
      <c r="F107" s="106"/>
      <c r="G107" s="106"/>
      <c r="H107" s="106"/>
      <c r="I107" s="106"/>
      <c r="J107" s="106"/>
      <c r="K107" s="106"/>
      <c r="L107" s="106"/>
    </row>
    <row r="108" spans="1:12" ht="15.6" customHeight="1" x14ac:dyDescent="0.25">
      <c r="D108" s="106"/>
      <c r="E108" s="106"/>
      <c r="F108" s="106"/>
      <c r="G108" s="106"/>
      <c r="H108" s="106"/>
      <c r="I108" s="106"/>
      <c r="J108" s="106"/>
      <c r="K108" s="106"/>
      <c r="L108" s="106"/>
    </row>
    <row r="109" spans="1:12" ht="15.6" customHeight="1" x14ac:dyDescent="0.25">
      <c r="D109" s="106"/>
      <c r="E109" s="106"/>
      <c r="F109" s="106"/>
      <c r="G109" s="106"/>
      <c r="H109" s="106"/>
      <c r="I109" s="106"/>
      <c r="J109" s="106"/>
      <c r="K109" s="106"/>
      <c r="L109" s="106"/>
    </row>
    <row r="110" spans="1:12" ht="15.6" customHeight="1" x14ac:dyDescent="0.25">
      <c r="D110" s="106"/>
      <c r="E110" s="106"/>
      <c r="F110" s="106"/>
      <c r="G110" s="106"/>
      <c r="H110" s="106"/>
      <c r="I110" s="106"/>
      <c r="J110" s="106"/>
      <c r="K110" s="106"/>
      <c r="L110" s="106"/>
    </row>
    <row r="111" spans="1:12" ht="33" customHeight="1" x14ac:dyDescent="0.25">
      <c r="D111" s="106"/>
      <c r="E111" s="106"/>
      <c r="F111" s="106"/>
      <c r="G111" s="106"/>
      <c r="H111" s="106"/>
      <c r="I111" s="106"/>
      <c r="J111" s="106"/>
      <c r="K111" s="106"/>
      <c r="L111" s="106"/>
    </row>
    <row r="112" spans="1:12" ht="15.6" customHeight="1" x14ac:dyDescent="0.25">
      <c r="D112" s="1"/>
      <c r="E112" s="2"/>
      <c r="F112" s="2"/>
      <c r="G112" s="16"/>
      <c r="H112" s="2"/>
      <c r="I112" s="11"/>
      <c r="J112" s="9"/>
      <c r="K112" s="4"/>
      <c r="L112" s="4"/>
    </row>
    <row r="113" spans="4:12" ht="15.75" x14ac:dyDescent="0.25">
      <c r="D113" s="1"/>
      <c r="E113" s="2"/>
      <c r="F113" s="2"/>
      <c r="G113" s="3"/>
      <c r="H113" s="2"/>
      <c r="I113" s="11"/>
      <c r="J113" s="9"/>
      <c r="K113" s="4"/>
      <c r="L113" s="4"/>
    </row>
    <row r="114" spans="4:12" ht="15.75" x14ac:dyDescent="0.25">
      <c r="D114" s="1"/>
      <c r="E114" s="2"/>
      <c r="F114" s="2"/>
      <c r="G114" s="3"/>
      <c r="H114" s="2"/>
      <c r="I114" s="11"/>
      <c r="J114" s="9"/>
      <c r="K114" s="4"/>
      <c r="L114" s="4"/>
    </row>
    <row r="115" spans="4:12" ht="15.75" x14ac:dyDescent="0.25">
      <c r="D115" s="1"/>
      <c r="E115" s="2"/>
      <c r="F115" s="2"/>
      <c r="G115" s="3"/>
      <c r="H115" s="2"/>
      <c r="I115" s="11"/>
      <c r="J115" s="9"/>
      <c r="K115" s="4"/>
      <c r="L115" s="4"/>
    </row>
    <row r="116" spans="4:12" ht="15.75" x14ac:dyDescent="0.25">
      <c r="D116" s="1"/>
      <c r="E116" s="2"/>
      <c r="F116" s="2"/>
      <c r="G116" s="3"/>
      <c r="H116" s="2"/>
      <c r="I116" s="11"/>
      <c r="J116" s="9"/>
      <c r="K116" s="4"/>
      <c r="L116" s="4"/>
    </row>
    <row r="117" spans="4:12" ht="15.75" x14ac:dyDescent="0.25">
      <c r="D117" s="1"/>
      <c r="E117" s="2"/>
      <c r="F117" s="2"/>
      <c r="G117" s="3"/>
      <c r="H117" s="2"/>
      <c r="I117" s="11"/>
      <c r="J117" s="9"/>
      <c r="K117" s="4"/>
      <c r="L117" s="4"/>
    </row>
    <row r="118" spans="4:12" ht="15.75" x14ac:dyDescent="0.25">
      <c r="D118" s="1"/>
      <c r="E118" s="2"/>
      <c r="F118" s="2"/>
      <c r="G118" s="3"/>
      <c r="H118" s="2"/>
      <c r="I118" s="11"/>
      <c r="J118" s="9"/>
      <c r="K118" s="4"/>
      <c r="L118" s="4"/>
    </row>
    <row r="119" spans="4:12" ht="15.75" x14ac:dyDescent="0.25">
      <c r="D119" s="1"/>
      <c r="E119" s="2"/>
      <c r="F119" s="2"/>
      <c r="G119" s="16"/>
      <c r="H119" s="2"/>
      <c r="I119" s="11"/>
      <c r="J119" s="9"/>
      <c r="K119" s="4"/>
      <c r="L119" s="4"/>
    </row>
    <row r="120" spans="4:12" ht="15.75" x14ac:dyDescent="0.25">
      <c r="D120" s="1"/>
      <c r="E120" s="2"/>
      <c r="F120" s="2"/>
      <c r="G120" s="16"/>
      <c r="H120" s="2"/>
      <c r="I120" s="11"/>
      <c r="J120" s="9"/>
      <c r="K120" s="4"/>
      <c r="L120" s="4"/>
    </row>
    <row r="121" spans="4:12" ht="15.75" x14ac:dyDescent="0.25">
      <c r="D121" s="1"/>
      <c r="E121" s="2"/>
      <c r="F121" s="2"/>
      <c r="G121" s="16"/>
      <c r="H121" s="2"/>
      <c r="I121" s="11"/>
      <c r="J121" s="9"/>
      <c r="K121" s="4"/>
      <c r="L121" s="4"/>
    </row>
    <row r="122" spans="4:12" ht="15.75" x14ac:dyDescent="0.25">
      <c r="D122" s="1"/>
      <c r="E122" s="2"/>
      <c r="F122" s="2"/>
      <c r="G122" s="16"/>
      <c r="H122" s="2"/>
      <c r="I122" s="11"/>
      <c r="J122" s="9"/>
      <c r="K122" s="4"/>
      <c r="L122" s="4"/>
    </row>
    <row r="123" spans="4:12" ht="15.75" x14ac:dyDescent="0.25">
      <c r="D123" s="1"/>
      <c r="E123" s="2"/>
      <c r="F123" s="2"/>
      <c r="G123" s="3"/>
      <c r="H123" s="2"/>
      <c r="I123" s="11"/>
      <c r="J123" s="9"/>
      <c r="K123" s="4"/>
      <c r="L123" s="4"/>
    </row>
    <row r="124" spans="4:12" ht="15.75" x14ac:dyDescent="0.25">
      <c r="D124" s="1"/>
      <c r="E124" s="2"/>
      <c r="F124" s="2"/>
      <c r="G124" s="3"/>
      <c r="H124" s="2"/>
      <c r="I124" s="11"/>
      <c r="J124" s="9"/>
      <c r="K124" s="4"/>
      <c r="L124" s="4"/>
    </row>
    <row r="125" spans="4:12" ht="15.75" x14ac:dyDescent="0.25">
      <c r="D125" s="1"/>
      <c r="E125" s="2"/>
      <c r="F125" s="2"/>
      <c r="G125" s="3"/>
      <c r="H125" s="2"/>
      <c r="I125" s="11"/>
      <c r="J125" s="9"/>
      <c r="K125" s="4"/>
      <c r="L125" s="4"/>
    </row>
    <row r="126" spans="4:12" ht="15.75" x14ac:dyDescent="0.25">
      <c r="D126" s="1"/>
      <c r="E126" s="2"/>
      <c r="F126" s="2"/>
      <c r="G126" s="3"/>
      <c r="H126" s="2"/>
      <c r="I126" s="11"/>
      <c r="J126" s="9"/>
      <c r="K126" s="4"/>
      <c r="L126" s="4"/>
    </row>
    <row r="127" spans="4:12" ht="15.75" x14ac:dyDescent="0.25">
      <c r="D127" s="1"/>
      <c r="E127" s="2"/>
      <c r="F127" s="2"/>
      <c r="G127" s="3"/>
      <c r="H127" s="2"/>
      <c r="I127" s="11"/>
      <c r="J127" s="9"/>
      <c r="K127" s="4"/>
      <c r="L127" s="4"/>
    </row>
    <row r="128" spans="4:12" ht="15.75" x14ac:dyDescent="0.25">
      <c r="D128" s="1"/>
      <c r="E128" s="2"/>
      <c r="F128" s="2"/>
      <c r="G128" s="3"/>
      <c r="H128" s="2"/>
      <c r="I128" s="11"/>
      <c r="J128" s="9"/>
      <c r="K128" s="4"/>
      <c r="L128" s="4"/>
    </row>
    <row r="129" spans="4:12" ht="15.75" x14ac:dyDescent="0.25">
      <c r="D129" s="1"/>
      <c r="E129" s="2"/>
      <c r="F129" s="2"/>
      <c r="G129" s="3"/>
      <c r="H129" s="2"/>
      <c r="I129" s="11"/>
      <c r="J129" s="9"/>
      <c r="K129" s="4"/>
      <c r="L129" s="4"/>
    </row>
    <row r="130" spans="4:12" ht="15.75" x14ac:dyDescent="0.25">
      <c r="D130" s="1"/>
      <c r="E130" s="2"/>
      <c r="F130" s="2"/>
      <c r="G130" s="3"/>
      <c r="H130" s="2"/>
      <c r="I130" s="11"/>
      <c r="J130" s="9"/>
      <c r="K130" s="4"/>
      <c r="L130" s="4"/>
    </row>
    <row r="131" spans="4:12" ht="15.75" x14ac:dyDescent="0.25">
      <c r="D131" s="1"/>
      <c r="E131" s="2"/>
      <c r="F131" s="2"/>
      <c r="G131" s="3"/>
      <c r="H131" s="2"/>
      <c r="I131" s="11"/>
      <c r="J131" s="9"/>
      <c r="K131" s="4"/>
      <c r="L131" s="4"/>
    </row>
    <row r="132" spans="4:12" ht="15.75" x14ac:dyDescent="0.25">
      <c r="D132" s="1"/>
      <c r="E132" s="2"/>
      <c r="F132" s="2"/>
      <c r="G132" s="3"/>
      <c r="H132" s="2"/>
      <c r="I132" s="11"/>
      <c r="J132" s="9"/>
      <c r="K132" s="4"/>
      <c r="L132" s="4"/>
    </row>
    <row r="133" spans="4:12" ht="15.75" x14ac:dyDescent="0.25">
      <c r="D133" s="1"/>
      <c r="E133" s="2"/>
      <c r="F133" s="2"/>
      <c r="G133" s="3"/>
      <c r="H133" s="2"/>
      <c r="I133" s="11"/>
      <c r="J133" s="9"/>
      <c r="K133" s="4"/>
      <c r="L133" s="4"/>
    </row>
    <row r="134" spans="4:12" ht="15.75" x14ac:dyDescent="0.25">
      <c r="D134" s="1"/>
      <c r="E134" s="2"/>
      <c r="F134" s="2"/>
      <c r="G134" s="3"/>
      <c r="H134" s="2"/>
      <c r="I134" s="11"/>
      <c r="J134" s="9"/>
      <c r="K134" s="4"/>
      <c r="L134" s="4"/>
    </row>
    <row r="135" spans="4:12" ht="15.75" x14ac:dyDescent="0.25">
      <c r="D135" s="1"/>
      <c r="E135" s="2"/>
      <c r="F135" s="2"/>
      <c r="G135" s="3"/>
      <c r="H135" s="2"/>
      <c r="I135" s="11"/>
      <c r="J135" s="9"/>
      <c r="K135" s="4"/>
      <c r="L135" s="4"/>
    </row>
    <row r="136" spans="4:12" ht="15.75" x14ac:dyDescent="0.25">
      <c r="D136" s="1"/>
      <c r="E136" s="2"/>
      <c r="F136" s="2"/>
      <c r="G136" s="3"/>
      <c r="H136" s="2"/>
      <c r="I136" s="11"/>
      <c r="J136" s="9"/>
      <c r="K136" s="4"/>
      <c r="L136" s="4"/>
    </row>
    <row r="137" spans="4:12" ht="15.75" x14ac:dyDescent="0.25">
      <c r="D137" s="1"/>
      <c r="E137" s="2"/>
      <c r="F137" s="2"/>
      <c r="G137" s="3"/>
      <c r="H137" s="2"/>
      <c r="I137" s="11"/>
      <c r="J137" s="9"/>
      <c r="K137" s="4"/>
      <c r="L137" s="4"/>
    </row>
    <row r="138" spans="4:12" ht="15.75" x14ac:dyDescent="0.25">
      <c r="D138" s="1"/>
      <c r="E138" s="2"/>
      <c r="F138" s="2"/>
      <c r="G138" s="3"/>
      <c r="H138" s="2"/>
      <c r="I138" s="11"/>
      <c r="J138" s="9"/>
      <c r="K138" s="4"/>
      <c r="L138" s="4"/>
    </row>
    <row r="139" spans="4:12" ht="15.75" x14ac:dyDescent="0.25">
      <c r="D139" s="1"/>
      <c r="E139" s="2"/>
      <c r="F139" s="2"/>
      <c r="G139" s="3"/>
      <c r="H139" s="2"/>
      <c r="I139" s="11"/>
      <c r="J139" s="9"/>
      <c r="K139" s="4"/>
      <c r="L139" s="4"/>
    </row>
    <row r="140" spans="4:12" ht="15.75" x14ac:dyDescent="0.25">
      <c r="D140" s="1"/>
      <c r="E140" s="2"/>
      <c r="F140" s="2"/>
      <c r="G140" s="3"/>
      <c r="H140" s="2"/>
      <c r="I140" s="11"/>
      <c r="J140" s="9"/>
      <c r="K140" s="4"/>
      <c r="L140" s="4"/>
    </row>
    <row r="141" spans="4:12" ht="15.75" x14ac:dyDescent="0.25">
      <c r="D141" s="1"/>
      <c r="E141" s="2"/>
      <c r="F141" s="2"/>
      <c r="G141" s="3"/>
      <c r="H141" s="2"/>
      <c r="I141" s="11"/>
      <c r="J141" s="9"/>
      <c r="K141" s="4"/>
      <c r="L141" s="4"/>
    </row>
    <row r="142" spans="4:12" ht="15.75" x14ac:dyDescent="0.25">
      <c r="D142" s="1"/>
      <c r="E142" s="2"/>
      <c r="F142" s="2"/>
      <c r="G142" s="3"/>
      <c r="H142" s="2"/>
      <c r="I142" s="11"/>
      <c r="J142" s="9"/>
      <c r="K142" s="4"/>
      <c r="L142" s="4"/>
    </row>
    <row r="143" spans="4:12" ht="15.75" x14ac:dyDescent="0.25">
      <c r="D143" s="1"/>
      <c r="E143" s="2"/>
      <c r="F143" s="2"/>
      <c r="G143" s="3"/>
      <c r="H143" s="2"/>
      <c r="I143" s="11"/>
      <c r="J143" s="9"/>
      <c r="K143" s="4"/>
      <c r="L143" s="4"/>
    </row>
    <row r="144" spans="4:12" ht="15.75" x14ac:dyDescent="0.25">
      <c r="D144" s="1"/>
      <c r="E144" s="2"/>
      <c r="F144" s="2"/>
      <c r="G144" s="3"/>
      <c r="H144" s="2"/>
      <c r="I144" s="11"/>
      <c r="J144" s="9"/>
      <c r="K144" s="4"/>
      <c r="L144" s="4"/>
    </row>
    <row r="145" spans="4:12" ht="15.75" x14ac:dyDescent="0.25">
      <c r="D145" s="1"/>
      <c r="E145" s="2"/>
      <c r="F145" s="2"/>
      <c r="G145" s="3"/>
      <c r="H145" s="2"/>
      <c r="I145" s="11"/>
      <c r="J145" s="9"/>
      <c r="K145" s="4"/>
      <c r="L145" s="4"/>
    </row>
    <row r="146" spans="4:12" ht="15.75" x14ac:dyDescent="0.25">
      <c r="D146" s="1"/>
      <c r="E146" s="2"/>
      <c r="F146" s="2"/>
      <c r="G146" s="3"/>
      <c r="H146" s="2"/>
      <c r="I146" s="11"/>
      <c r="J146" s="9"/>
      <c r="K146" s="4"/>
      <c r="L146" s="4"/>
    </row>
    <row r="147" spans="4:12" ht="15.75" x14ac:dyDescent="0.25">
      <c r="D147" s="1"/>
      <c r="E147" s="2"/>
      <c r="F147" s="2"/>
      <c r="G147" s="3"/>
      <c r="H147" s="2"/>
      <c r="I147" s="11"/>
      <c r="J147" s="9"/>
      <c r="K147" s="4"/>
      <c r="L147" s="4"/>
    </row>
    <row r="148" spans="4:12" ht="15.75" x14ac:dyDescent="0.25">
      <c r="D148" s="1"/>
      <c r="E148" s="2"/>
      <c r="F148" s="2"/>
      <c r="G148" s="3"/>
      <c r="H148" s="2"/>
      <c r="I148" s="11"/>
      <c r="J148" s="9"/>
      <c r="K148" s="4"/>
      <c r="L148" s="4"/>
    </row>
    <row r="149" spans="4:12" ht="15.75" x14ac:dyDescent="0.25">
      <c r="D149" s="1"/>
      <c r="E149" s="2"/>
      <c r="F149" s="2"/>
      <c r="G149" s="3"/>
      <c r="H149" s="2"/>
      <c r="I149" s="11"/>
      <c r="J149" s="9"/>
      <c r="K149" s="4"/>
      <c r="L149" s="4"/>
    </row>
    <row r="150" spans="4:12" ht="15.75" x14ac:dyDescent="0.25">
      <c r="D150" s="1"/>
      <c r="E150" s="2"/>
      <c r="F150" s="2"/>
      <c r="G150" s="3"/>
      <c r="H150" s="2"/>
      <c r="I150" s="11"/>
      <c r="J150" s="9"/>
      <c r="K150" s="4"/>
      <c r="L150" s="4"/>
    </row>
    <row r="151" spans="4:12" ht="15.75" x14ac:dyDescent="0.25">
      <c r="D151" s="1"/>
      <c r="E151" s="2"/>
      <c r="F151" s="2"/>
      <c r="G151" s="3"/>
      <c r="H151" s="2"/>
      <c r="I151" s="11"/>
      <c r="J151" s="9"/>
      <c r="K151" s="4"/>
      <c r="L151" s="4"/>
    </row>
    <row r="152" spans="4:12" ht="15.75" x14ac:dyDescent="0.25">
      <c r="D152" s="1"/>
      <c r="E152" s="2"/>
      <c r="F152" s="2"/>
      <c r="G152" s="3"/>
      <c r="H152" s="2"/>
      <c r="I152" s="11"/>
      <c r="J152" s="9"/>
      <c r="K152" s="4"/>
      <c r="L152" s="4"/>
    </row>
    <row r="153" spans="4:12" ht="15.75" x14ac:dyDescent="0.25">
      <c r="D153" s="1"/>
      <c r="E153" s="2"/>
      <c r="F153" s="2"/>
      <c r="G153" s="3"/>
      <c r="H153" s="2"/>
      <c r="I153" s="11"/>
      <c r="J153" s="9"/>
      <c r="K153" s="4"/>
      <c r="L153" s="4"/>
    </row>
    <row r="154" spans="4:12" ht="15.75" x14ac:dyDescent="0.25">
      <c r="D154" s="1"/>
      <c r="E154" s="2"/>
      <c r="F154" s="2"/>
      <c r="G154" s="3"/>
      <c r="H154" s="2"/>
      <c r="I154" s="11"/>
      <c r="J154" s="9"/>
      <c r="K154" s="4"/>
      <c r="L154" s="4"/>
    </row>
    <row r="155" spans="4:12" ht="15.75" x14ac:dyDescent="0.25">
      <c r="D155" s="1"/>
      <c r="E155" s="2"/>
      <c r="F155" s="2"/>
      <c r="G155" s="3"/>
      <c r="H155" s="2"/>
      <c r="I155" s="11"/>
      <c r="J155" s="9"/>
      <c r="K155" s="4"/>
      <c r="L155" s="4"/>
    </row>
    <row r="156" spans="4:12" ht="15.75" x14ac:dyDescent="0.25">
      <c r="D156" s="1"/>
      <c r="E156" s="2"/>
      <c r="F156" s="2"/>
      <c r="G156" s="3"/>
      <c r="H156" s="2"/>
      <c r="I156" s="11"/>
      <c r="J156" s="9"/>
      <c r="K156" s="4"/>
      <c r="L156" s="4"/>
    </row>
    <row r="157" spans="4:12" ht="15.75" x14ac:dyDescent="0.25">
      <c r="D157" s="1"/>
      <c r="E157" s="2"/>
      <c r="F157" s="2"/>
      <c r="G157" s="3"/>
      <c r="H157" s="2"/>
      <c r="I157" s="11"/>
      <c r="J157" s="9"/>
      <c r="K157" s="4"/>
      <c r="L157" s="4"/>
    </row>
    <row r="158" spans="4:12" ht="15.75" x14ac:dyDescent="0.25">
      <c r="D158" s="1"/>
      <c r="E158" s="2"/>
      <c r="F158" s="2"/>
      <c r="G158" s="3"/>
      <c r="H158" s="2"/>
      <c r="I158" s="11"/>
      <c r="J158" s="9"/>
      <c r="K158" s="4"/>
      <c r="L158" s="4"/>
    </row>
    <row r="159" spans="4:12" ht="15.75" x14ac:dyDescent="0.25">
      <c r="D159" s="1"/>
      <c r="E159" s="2"/>
      <c r="F159" s="2"/>
      <c r="G159" s="3"/>
      <c r="H159" s="2"/>
      <c r="I159" s="11"/>
      <c r="J159" s="9"/>
      <c r="K159" s="4"/>
      <c r="L159" s="4"/>
    </row>
    <row r="160" spans="4:12" ht="15.75" x14ac:dyDescent="0.25">
      <c r="D160" s="1"/>
      <c r="E160" s="2"/>
      <c r="F160" s="2"/>
      <c r="G160" s="3"/>
      <c r="H160" s="2"/>
      <c r="I160" s="11"/>
      <c r="J160" s="9"/>
      <c r="K160" s="4"/>
      <c r="L160" s="4"/>
    </row>
    <row r="161" spans="4:12" ht="15.75" x14ac:dyDescent="0.25">
      <c r="D161" s="1"/>
      <c r="E161" s="2"/>
      <c r="F161" s="2"/>
      <c r="G161" s="3"/>
      <c r="H161" s="2"/>
      <c r="I161" s="11"/>
      <c r="J161" s="9"/>
      <c r="K161" s="4"/>
      <c r="L161" s="4"/>
    </row>
    <row r="162" spans="4:12" ht="15.75" x14ac:dyDescent="0.25">
      <c r="D162" s="1"/>
      <c r="E162" s="2"/>
      <c r="F162" s="2"/>
      <c r="G162" s="3"/>
      <c r="H162" s="2"/>
      <c r="I162" s="11"/>
      <c r="J162" s="9"/>
      <c r="K162" s="4"/>
      <c r="L162" s="4"/>
    </row>
    <row r="163" spans="4:12" ht="15.75" x14ac:dyDescent="0.25">
      <c r="D163" s="1"/>
      <c r="E163" s="2"/>
      <c r="F163" s="2"/>
      <c r="G163" s="3"/>
      <c r="H163" s="2"/>
      <c r="I163" s="11"/>
      <c r="J163" s="9"/>
      <c r="K163" s="4"/>
      <c r="L163" s="4"/>
    </row>
    <row r="164" spans="4:12" ht="15.75" x14ac:dyDescent="0.25">
      <c r="D164" s="1"/>
      <c r="E164" s="2"/>
      <c r="F164" s="2"/>
      <c r="G164" s="3"/>
      <c r="H164" s="2"/>
      <c r="I164" s="11"/>
      <c r="J164" s="9"/>
      <c r="K164" s="4"/>
      <c r="L164" s="4"/>
    </row>
    <row r="165" spans="4:12" ht="15.75" x14ac:dyDescent="0.25">
      <c r="D165" s="1"/>
      <c r="E165" s="2"/>
      <c r="F165" s="2"/>
      <c r="G165" s="3"/>
      <c r="H165" s="2"/>
      <c r="I165" s="11"/>
      <c r="J165" s="9"/>
      <c r="K165" s="4"/>
      <c r="L165" s="4"/>
    </row>
    <row r="166" spans="4:12" ht="15.75" x14ac:dyDescent="0.25">
      <c r="D166" s="1"/>
      <c r="E166" s="2"/>
      <c r="F166" s="2"/>
      <c r="G166" s="3"/>
      <c r="H166" s="2"/>
      <c r="I166" s="11"/>
      <c r="J166" s="9"/>
      <c r="K166" s="4"/>
      <c r="L166" s="4"/>
    </row>
    <row r="167" spans="4:12" ht="15.75" x14ac:dyDescent="0.25">
      <c r="D167" s="1"/>
      <c r="E167" s="2"/>
      <c r="F167" s="2"/>
      <c r="G167" s="3"/>
      <c r="H167" s="2"/>
      <c r="I167" s="11"/>
      <c r="J167" s="9"/>
      <c r="K167" s="4"/>
      <c r="L167" s="4"/>
    </row>
    <row r="168" spans="4:12" ht="15.75" x14ac:dyDescent="0.25">
      <c r="D168" s="1"/>
      <c r="E168" s="2"/>
      <c r="F168" s="2"/>
      <c r="G168" s="3"/>
      <c r="H168" s="2"/>
      <c r="I168" s="11"/>
      <c r="J168" s="9"/>
      <c r="K168" s="4"/>
      <c r="L168" s="4"/>
    </row>
    <row r="169" spans="4:12" ht="15.75" x14ac:dyDescent="0.25">
      <c r="D169" s="1"/>
      <c r="E169" s="2"/>
      <c r="F169" s="2"/>
      <c r="G169" s="3"/>
      <c r="H169" s="2"/>
      <c r="I169" s="11"/>
      <c r="J169" s="9"/>
      <c r="K169" s="4"/>
      <c r="L169" s="4"/>
    </row>
    <row r="170" spans="4:12" ht="15.75" x14ac:dyDescent="0.25">
      <c r="D170" s="1"/>
      <c r="E170" s="2"/>
      <c r="F170" s="2"/>
      <c r="G170" s="3"/>
      <c r="H170" s="2"/>
      <c r="I170" s="11"/>
      <c r="J170" s="9"/>
      <c r="K170" s="4"/>
      <c r="L170" s="4"/>
    </row>
    <row r="171" spans="4:12" ht="15.75" x14ac:dyDescent="0.25">
      <c r="D171" s="1"/>
      <c r="E171" s="2"/>
      <c r="F171" s="2"/>
      <c r="G171" s="3"/>
      <c r="H171" s="2"/>
      <c r="I171" s="11"/>
      <c r="J171" s="9"/>
      <c r="K171" s="4"/>
      <c r="L171" s="4"/>
    </row>
    <row r="172" spans="4:12" ht="15.75" x14ac:dyDescent="0.25">
      <c r="D172" s="1"/>
      <c r="E172" s="2"/>
      <c r="F172" s="2"/>
      <c r="G172" s="3"/>
      <c r="H172" s="2"/>
      <c r="I172" s="11"/>
      <c r="J172" s="9"/>
      <c r="K172" s="4"/>
      <c r="L172" s="4"/>
    </row>
    <row r="173" spans="4:12" ht="15.75" x14ac:dyDescent="0.25">
      <c r="D173" s="1"/>
      <c r="E173" s="2"/>
      <c r="F173" s="2"/>
      <c r="G173" s="3"/>
      <c r="H173" s="2"/>
      <c r="I173" s="11"/>
      <c r="J173" s="9"/>
      <c r="K173" s="4"/>
      <c r="L173" s="4"/>
    </row>
    <row r="174" spans="4:12" ht="15.75" x14ac:dyDescent="0.25">
      <c r="D174" s="1"/>
      <c r="E174" s="2"/>
      <c r="F174" s="2"/>
      <c r="G174" s="3"/>
      <c r="H174" s="2"/>
      <c r="I174" s="11"/>
      <c r="J174" s="9"/>
      <c r="K174" s="4"/>
      <c r="L174" s="4"/>
    </row>
    <row r="175" spans="4:12" ht="15.75" x14ac:dyDescent="0.25">
      <c r="D175" s="1"/>
      <c r="E175" s="2"/>
      <c r="F175" s="2"/>
      <c r="G175" s="3"/>
      <c r="H175" s="2"/>
      <c r="I175" s="11"/>
      <c r="J175" s="9"/>
      <c r="K175" s="4"/>
      <c r="L175" s="4"/>
    </row>
    <row r="176" spans="4:12" ht="15.75" x14ac:dyDescent="0.25">
      <c r="D176" s="1"/>
      <c r="E176" s="2"/>
      <c r="F176" s="2"/>
      <c r="G176" s="3"/>
      <c r="H176" s="2"/>
      <c r="I176" s="11"/>
      <c r="J176" s="9"/>
      <c r="K176" s="4"/>
      <c r="L176" s="4"/>
    </row>
    <row r="177" spans="4:12" ht="15.75" x14ac:dyDescent="0.25">
      <c r="D177" s="1"/>
      <c r="E177" s="2"/>
      <c r="F177" s="2"/>
      <c r="G177" s="3"/>
      <c r="H177" s="2"/>
      <c r="I177" s="11"/>
      <c r="J177" s="9"/>
      <c r="K177" s="4"/>
      <c r="L177" s="4"/>
    </row>
    <row r="178" spans="4:12" ht="15.75" x14ac:dyDescent="0.25">
      <c r="D178" s="1"/>
      <c r="E178" s="2"/>
      <c r="F178" s="2"/>
      <c r="G178" s="3"/>
      <c r="H178" s="2"/>
      <c r="I178" s="11"/>
      <c r="J178" s="9"/>
      <c r="K178" s="4"/>
      <c r="L178" s="4"/>
    </row>
    <row r="179" spans="4:12" ht="15.75" x14ac:dyDescent="0.25">
      <c r="D179" s="1"/>
      <c r="E179" s="2"/>
      <c r="F179" s="2"/>
      <c r="G179" s="3"/>
      <c r="H179" s="2"/>
      <c r="I179" s="11"/>
      <c r="J179" s="9"/>
      <c r="K179" s="4"/>
      <c r="L179" s="4"/>
    </row>
    <row r="180" spans="4:12" ht="15.75" x14ac:dyDescent="0.25">
      <c r="D180" s="1"/>
      <c r="E180" s="2"/>
      <c r="F180" s="2"/>
      <c r="G180" s="3"/>
      <c r="H180" s="2"/>
      <c r="I180" s="11"/>
      <c r="J180" s="9"/>
      <c r="K180" s="4"/>
      <c r="L180" s="4"/>
    </row>
    <row r="181" spans="4:12" ht="15.75" x14ac:dyDescent="0.25">
      <c r="D181" s="1"/>
      <c r="E181" s="2"/>
      <c r="F181" s="2"/>
      <c r="G181" s="3"/>
      <c r="H181" s="2"/>
      <c r="I181" s="11"/>
      <c r="J181" s="9"/>
      <c r="K181" s="4"/>
      <c r="L181" s="4"/>
    </row>
    <row r="182" spans="4:12" ht="15.75" x14ac:dyDescent="0.25">
      <c r="D182" s="1"/>
      <c r="E182" s="2"/>
      <c r="F182" s="2"/>
      <c r="G182" s="3"/>
      <c r="H182" s="2"/>
      <c r="I182" s="11"/>
      <c r="J182" s="9"/>
      <c r="K182" s="4"/>
      <c r="L182" s="4"/>
    </row>
    <row r="183" spans="4:12" ht="15.75" x14ac:dyDescent="0.25">
      <c r="D183" s="1"/>
      <c r="E183" s="2"/>
      <c r="F183" s="2"/>
      <c r="G183" s="3"/>
      <c r="H183" s="2"/>
      <c r="I183" s="11"/>
      <c r="J183" s="9"/>
      <c r="K183" s="4"/>
      <c r="L183" s="4"/>
    </row>
    <row r="184" spans="4:12" ht="15.75" x14ac:dyDescent="0.25">
      <c r="D184" s="1"/>
      <c r="E184" s="2"/>
      <c r="F184" s="2"/>
      <c r="G184" s="3"/>
      <c r="H184" s="2"/>
      <c r="I184" s="11"/>
      <c r="J184" s="9"/>
      <c r="K184" s="4"/>
      <c r="L184" s="4"/>
    </row>
    <row r="185" spans="4:12" ht="15.75" x14ac:dyDescent="0.25">
      <c r="D185" s="1"/>
      <c r="E185" s="2"/>
      <c r="F185" s="2"/>
      <c r="G185" s="3"/>
      <c r="H185" s="2"/>
      <c r="I185" s="11"/>
      <c r="J185" s="9"/>
      <c r="K185" s="4"/>
      <c r="L185" s="4"/>
    </row>
    <row r="186" spans="4:12" ht="15.75" x14ac:dyDescent="0.25">
      <c r="D186" s="1"/>
      <c r="E186" s="2"/>
      <c r="F186" s="2"/>
      <c r="G186" s="3"/>
      <c r="H186" s="2"/>
      <c r="I186" s="11"/>
      <c r="J186" s="9"/>
      <c r="K186" s="4"/>
      <c r="L186" s="4"/>
    </row>
    <row r="187" spans="4:12" ht="15.75" x14ac:dyDescent="0.25">
      <c r="D187" s="1"/>
      <c r="E187" s="2"/>
      <c r="F187" s="2"/>
      <c r="G187" s="3"/>
      <c r="H187" s="2"/>
      <c r="I187" s="11"/>
      <c r="J187" s="9"/>
      <c r="K187" s="4"/>
      <c r="L187" s="4"/>
    </row>
    <row r="188" spans="4:12" ht="15.75" x14ac:dyDescent="0.25">
      <c r="D188" s="1"/>
      <c r="E188" s="2"/>
      <c r="F188" s="2"/>
      <c r="G188" s="3"/>
      <c r="H188" s="2"/>
      <c r="I188" s="11"/>
      <c r="J188" s="9"/>
      <c r="K188" s="4"/>
      <c r="L188" s="4"/>
    </row>
    <row r="189" spans="4:12" ht="15.75" x14ac:dyDescent="0.25">
      <c r="D189" s="1"/>
      <c r="E189" s="2"/>
      <c r="F189" s="2"/>
      <c r="G189" s="3"/>
      <c r="H189" s="2"/>
      <c r="I189" s="11"/>
      <c r="J189" s="9"/>
      <c r="K189" s="4"/>
      <c r="L189" s="4"/>
    </row>
    <row r="190" spans="4:12" ht="15.75" x14ac:dyDescent="0.25">
      <c r="D190" s="1"/>
      <c r="E190" s="2"/>
      <c r="F190" s="2"/>
      <c r="G190" s="3"/>
      <c r="H190" s="2"/>
      <c r="I190" s="11"/>
      <c r="J190" s="9"/>
      <c r="K190" s="4"/>
      <c r="L190" s="4"/>
    </row>
    <row r="191" spans="4:12" ht="15.75" x14ac:dyDescent="0.25">
      <c r="D191" s="1"/>
      <c r="E191" s="2"/>
      <c r="F191" s="2"/>
      <c r="G191" s="3"/>
      <c r="H191" s="2"/>
      <c r="I191" s="11"/>
      <c r="J191" s="9"/>
      <c r="K191" s="4"/>
      <c r="L191" s="4"/>
    </row>
    <row r="192" spans="4:12" ht="15.75" x14ac:dyDescent="0.25">
      <c r="D192" s="1"/>
      <c r="E192" s="2"/>
      <c r="F192" s="2"/>
      <c r="G192" s="3"/>
      <c r="H192" s="2"/>
      <c r="I192" s="11"/>
      <c r="J192" s="9"/>
      <c r="K192" s="4"/>
      <c r="L192" s="4"/>
    </row>
    <row r="193" spans="4:12" ht="15.75" x14ac:dyDescent="0.25">
      <c r="D193" s="1"/>
      <c r="E193" s="2"/>
      <c r="F193" s="2"/>
      <c r="G193" s="3"/>
      <c r="H193" s="2"/>
      <c r="I193" s="11"/>
      <c r="J193" s="9"/>
      <c r="K193" s="4"/>
      <c r="L193" s="4"/>
    </row>
    <row r="194" spans="4:12" ht="15.75" x14ac:dyDescent="0.25">
      <c r="D194" s="1"/>
      <c r="E194" s="2"/>
      <c r="F194" s="2"/>
      <c r="G194" s="3"/>
      <c r="H194" s="2"/>
      <c r="I194" s="11"/>
      <c r="J194" s="9"/>
      <c r="K194" s="4"/>
      <c r="L194" s="4"/>
    </row>
    <row r="195" spans="4:12" ht="15.75" x14ac:dyDescent="0.25">
      <c r="D195" s="1"/>
      <c r="E195" s="2"/>
      <c r="F195" s="2"/>
      <c r="G195" s="3"/>
      <c r="H195" s="2"/>
      <c r="I195" s="11"/>
      <c r="J195" s="9"/>
      <c r="K195" s="4"/>
      <c r="L195" s="4"/>
    </row>
    <row r="196" spans="4:12" ht="15.75" x14ac:dyDescent="0.25">
      <c r="D196" s="1"/>
      <c r="E196" s="2"/>
      <c r="F196" s="2"/>
      <c r="G196" s="3"/>
      <c r="H196" s="2"/>
      <c r="I196" s="11"/>
      <c r="J196" s="9"/>
      <c r="K196" s="4"/>
      <c r="L196" s="4"/>
    </row>
    <row r="197" spans="4:12" ht="15.75" x14ac:dyDescent="0.25">
      <c r="D197" s="1"/>
      <c r="E197" s="2"/>
      <c r="F197" s="2"/>
      <c r="G197" s="3"/>
      <c r="H197" s="2"/>
      <c r="I197" s="11"/>
      <c r="J197" s="9"/>
      <c r="K197" s="4"/>
      <c r="L197" s="4"/>
    </row>
    <row r="198" spans="4:12" ht="15.75" x14ac:dyDescent="0.25">
      <c r="D198" s="1"/>
      <c r="E198" s="2"/>
      <c r="F198" s="2"/>
      <c r="G198" s="3"/>
      <c r="H198" s="2"/>
      <c r="I198" s="11"/>
      <c r="J198" s="9"/>
      <c r="K198" s="4"/>
      <c r="L198" s="4"/>
    </row>
    <row r="199" spans="4:12" ht="15.75" x14ac:dyDescent="0.25">
      <c r="D199" s="1"/>
      <c r="E199" s="2"/>
      <c r="F199" s="2"/>
      <c r="G199" s="3"/>
      <c r="H199" s="2"/>
      <c r="I199" s="11"/>
      <c r="J199" s="9"/>
      <c r="K199" s="4"/>
      <c r="L199" s="4"/>
    </row>
    <row r="200" spans="4:12" ht="15.75" x14ac:dyDescent="0.25">
      <c r="D200" s="1"/>
      <c r="E200" s="2"/>
      <c r="F200" s="2"/>
      <c r="G200" s="3"/>
      <c r="H200" s="2"/>
      <c r="I200" s="11"/>
      <c r="J200" s="9"/>
      <c r="K200" s="4"/>
      <c r="L200" s="4"/>
    </row>
    <row r="201" spans="4:12" ht="15.75" x14ac:dyDescent="0.25">
      <c r="D201" s="1"/>
      <c r="E201" s="2"/>
      <c r="F201" s="2"/>
      <c r="G201" s="3"/>
      <c r="H201" s="2"/>
      <c r="I201" s="11"/>
      <c r="J201" s="9"/>
      <c r="K201" s="4"/>
      <c r="L201" s="4"/>
    </row>
    <row r="202" spans="4:12" ht="15.75" x14ac:dyDescent="0.25">
      <c r="D202" s="1"/>
      <c r="E202" s="2"/>
      <c r="F202" s="2"/>
      <c r="G202" s="3"/>
      <c r="H202" s="2"/>
      <c r="I202" s="11"/>
      <c r="J202" s="9"/>
      <c r="K202" s="4"/>
      <c r="L202" s="4"/>
    </row>
    <row r="203" spans="4:12" ht="15.75" x14ac:dyDescent="0.25">
      <c r="D203" s="1"/>
      <c r="E203" s="2"/>
      <c r="F203" s="2"/>
      <c r="G203" s="3"/>
      <c r="H203" s="2"/>
      <c r="I203" s="11"/>
      <c r="J203" s="9"/>
      <c r="K203" s="4"/>
      <c r="L203" s="4"/>
    </row>
    <row r="204" spans="4:12" ht="15.75" x14ac:dyDescent="0.25">
      <c r="D204" s="1"/>
      <c r="E204" s="2"/>
      <c r="F204" s="2"/>
      <c r="G204" s="3"/>
      <c r="H204" s="2"/>
      <c r="I204" s="11"/>
      <c r="J204" s="9"/>
      <c r="K204" s="4"/>
      <c r="L204" s="4"/>
    </row>
    <row r="205" spans="4:12" ht="15.75" x14ac:dyDescent="0.25">
      <c r="D205" s="1"/>
      <c r="E205" s="2"/>
      <c r="F205" s="2"/>
      <c r="G205" s="3"/>
      <c r="H205" s="2"/>
      <c r="I205" s="11"/>
      <c r="J205" s="9"/>
      <c r="K205" s="4"/>
      <c r="L205" s="4"/>
    </row>
    <row r="206" spans="4:12" ht="15.75" x14ac:dyDescent="0.25">
      <c r="D206" s="1"/>
      <c r="E206" s="2"/>
      <c r="F206" s="2"/>
      <c r="G206" s="3"/>
      <c r="H206" s="2"/>
      <c r="I206" s="11"/>
      <c r="J206" s="9"/>
      <c r="K206" s="4"/>
      <c r="L206" s="4"/>
    </row>
    <row r="207" spans="4:12" ht="15.75" x14ac:dyDescent="0.25">
      <c r="D207" s="1"/>
      <c r="E207" s="2"/>
      <c r="F207" s="2"/>
      <c r="G207" s="3"/>
      <c r="H207" s="2"/>
      <c r="I207" s="11"/>
      <c r="J207" s="9"/>
      <c r="K207" s="4"/>
      <c r="L207" s="4"/>
    </row>
    <row r="208" spans="4:12" ht="15.75" x14ac:dyDescent="0.25">
      <c r="D208" s="1"/>
      <c r="E208" s="2"/>
      <c r="F208" s="2"/>
      <c r="G208" s="3"/>
      <c r="H208" s="2"/>
      <c r="I208" s="11"/>
      <c r="J208" s="9"/>
      <c r="K208" s="4"/>
      <c r="L208" s="4"/>
    </row>
    <row r="209" spans="4:12" ht="15.75" x14ac:dyDescent="0.25">
      <c r="D209" s="1"/>
      <c r="E209" s="2"/>
      <c r="F209" s="2"/>
      <c r="G209" s="3"/>
      <c r="H209" s="2"/>
      <c r="I209" s="11"/>
      <c r="J209" s="9"/>
      <c r="K209" s="4"/>
      <c r="L209" s="4"/>
    </row>
  </sheetData>
  <mergeCells count="47">
    <mergeCell ref="D11:K11"/>
    <mergeCell ref="E42:F42"/>
    <mergeCell ref="H42:L42"/>
    <mergeCell ref="E79:F79"/>
    <mergeCell ref="E9:F9"/>
    <mergeCell ref="H9:L9"/>
    <mergeCell ref="D3:L3"/>
    <mergeCell ref="D4:L4"/>
    <mergeCell ref="D5:L5"/>
    <mergeCell ref="D6:L6"/>
    <mergeCell ref="K7:L7"/>
    <mergeCell ref="D7:J7"/>
    <mergeCell ref="D103:K103"/>
    <mergeCell ref="D19:K19"/>
    <mergeCell ref="D41:K41"/>
    <mergeCell ref="D27:K27"/>
    <mergeCell ref="D32:K32"/>
    <mergeCell ref="E33:F33"/>
    <mergeCell ref="H33:L33"/>
    <mergeCell ref="E20:F20"/>
    <mergeCell ref="H20:L20"/>
    <mergeCell ref="H79:L79"/>
    <mergeCell ref="H86:L86"/>
    <mergeCell ref="D88:K88"/>
    <mergeCell ref="D82:K82"/>
    <mergeCell ref="D78:K78"/>
    <mergeCell ref="E12:F12"/>
    <mergeCell ref="H12:L12"/>
    <mergeCell ref="D91:K91"/>
    <mergeCell ref="D85:K85"/>
    <mergeCell ref="E86:F86"/>
    <mergeCell ref="D107:L111"/>
    <mergeCell ref="E92:F92"/>
    <mergeCell ref="H92:L92"/>
    <mergeCell ref="D100:K100"/>
    <mergeCell ref="E28:F28"/>
    <mergeCell ref="E50:F50"/>
    <mergeCell ref="H101:L101"/>
    <mergeCell ref="H28:L28"/>
    <mergeCell ref="D104:K104"/>
    <mergeCell ref="D49:K49"/>
    <mergeCell ref="H50:L50"/>
    <mergeCell ref="E101:F101"/>
    <mergeCell ref="E89:F89"/>
    <mergeCell ref="H89:L89"/>
    <mergeCell ref="E83:F83"/>
    <mergeCell ref="H83:L83"/>
  </mergeCells>
  <pageMargins left="0.511811024" right="0.511811024" top="0.78740157499999996" bottom="0.78740157499999996" header="0.31496062000000002" footer="0.31496062000000002"/>
  <pageSetup paperSize="9" scale="68" fitToHeight="0" orientation="portrait" copies="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I41"/>
  <sheetViews>
    <sheetView topLeftCell="A19" workbookViewId="0">
      <selection activeCell="C21" sqref="C21:I26"/>
    </sheetView>
  </sheetViews>
  <sheetFormatPr defaultRowHeight="15" x14ac:dyDescent="0.25"/>
  <cols>
    <col min="3" max="3" width="56.42578125" bestFit="1" customWidth="1"/>
    <col min="4" max="4" width="9.85546875" bestFit="1" customWidth="1"/>
    <col min="5" max="5" width="8.7109375" bestFit="1" customWidth="1"/>
    <col min="6" max="6" width="11.42578125" bestFit="1" customWidth="1"/>
    <col min="7" max="7" width="12.7109375" bestFit="1" customWidth="1"/>
    <col min="8" max="8" width="8.28515625" bestFit="1" customWidth="1"/>
    <col min="9" max="9" width="22.28515625" customWidth="1"/>
  </cols>
  <sheetData>
    <row r="2" spans="3:9" ht="17.25" x14ac:dyDescent="0.25">
      <c r="C2" s="113" t="s">
        <v>28</v>
      </c>
      <c r="D2" s="113"/>
      <c r="E2" s="113"/>
      <c r="F2" s="113"/>
      <c r="G2" s="113"/>
      <c r="H2" s="113"/>
      <c r="I2" s="113"/>
    </row>
    <row r="3" spans="3:9" ht="21" customHeight="1" x14ac:dyDescent="0.25">
      <c r="C3" s="130" t="s">
        <v>345</v>
      </c>
      <c r="D3" s="131"/>
      <c r="E3" s="131"/>
      <c r="F3" s="131"/>
      <c r="G3" s="132"/>
      <c r="H3" s="133" t="s">
        <v>346</v>
      </c>
      <c r="I3" s="134"/>
    </row>
    <row r="4" spans="3:9" ht="17.25" x14ac:dyDescent="0.25">
      <c r="C4" s="135" t="s">
        <v>347</v>
      </c>
      <c r="D4" s="136"/>
      <c r="E4" s="136"/>
      <c r="F4" s="136"/>
      <c r="G4" s="136"/>
      <c r="H4" s="133" t="s">
        <v>348</v>
      </c>
      <c r="I4" s="137"/>
    </row>
    <row r="5" spans="3:9" ht="17.25" x14ac:dyDescent="0.25">
      <c r="C5" s="138" t="s">
        <v>349</v>
      </c>
      <c r="D5" s="139"/>
      <c r="E5" s="139"/>
      <c r="F5" s="139"/>
      <c r="G5" s="139"/>
      <c r="H5" s="139"/>
      <c r="I5" s="140"/>
    </row>
    <row r="6" spans="3:9" ht="17.25" x14ac:dyDescent="0.25">
      <c r="C6" s="138" t="s">
        <v>29</v>
      </c>
      <c r="D6" s="139"/>
      <c r="E6" s="139"/>
      <c r="F6" s="139"/>
      <c r="G6" s="140"/>
      <c r="H6" s="141">
        <v>100</v>
      </c>
      <c r="I6" s="141"/>
    </row>
    <row r="7" spans="3:9" ht="17.25" x14ac:dyDescent="0.25">
      <c r="C7" s="138" t="s">
        <v>30</v>
      </c>
      <c r="D7" s="142"/>
      <c r="E7" s="142"/>
      <c r="F7" s="142"/>
      <c r="G7" s="143"/>
      <c r="H7" s="141">
        <v>3</v>
      </c>
      <c r="I7" s="141"/>
    </row>
    <row r="8" spans="3:9" ht="17.25" x14ac:dyDescent="0.25">
      <c r="C8" s="144"/>
      <c r="D8" s="144"/>
      <c r="E8" s="144"/>
      <c r="F8" s="144"/>
      <c r="G8" s="144"/>
      <c r="H8" s="144"/>
      <c r="I8" s="144"/>
    </row>
    <row r="9" spans="3:9" s="7" customFormat="1" ht="51.75" x14ac:dyDescent="0.2">
      <c r="C9" s="49" t="s">
        <v>31</v>
      </c>
      <c r="D9" s="49" t="s">
        <v>32</v>
      </c>
      <c r="E9" s="52" t="s">
        <v>33</v>
      </c>
      <c r="F9" s="49" t="s">
        <v>34</v>
      </c>
      <c r="G9" s="49" t="s">
        <v>35</v>
      </c>
      <c r="H9" s="49" t="s">
        <v>36</v>
      </c>
      <c r="I9" s="49" t="s">
        <v>37</v>
      </c>
    </row>
    <row r="10" spans="3:9" ht="17.25" x14ac:dyDescent="0.25">
      <c r="C10" s="78" t="s">
        <v>38</v>
      </c>
      <c r="D10" s="59" t="s">
        <v>39</v>
      </c>
      <c r="E10" s="79">
        <v>3.8699999999999998E-2</v>
      </c>
      <c r="F10" s="59" t="s">
        <v>40</v>
      </c>
      <c r="G10" s="79">
        <v>0.03</v>
      </c>
      <c r="H10" s="79">
        <v>0.04</v>
      </c>
      <c r="I10" s="79">
        <v>5.5E-2</v>
      </c>
    </row>
    <row r="11" spans="3:9" ht="17.25" x14ac:dyDescent="0.25">
      <c r="C11" s="78" t="s">
        <v>41</v>
      </c>
      <c r="D11" s="59" t="s">
        <v>42</v>
      </c>
      <c r="E11" s="79">
        <v>8.0000000000000002E-3</v>
      </c>
      <c r="F11" s="59" t="s">
        <v>40</v>
      </c>
      <c r="G11" s="79">
        <v>8.0000000000000002E-3</v>
      </c>
      <c r="H11" s="79">
        <v>8.0000000000000002E-3</v>
      </c>
      <c r="I11" s="79">
        <v>0.01</v>
      </c>
    </row>
    <row r="12" spans="3:9" ht="17.25" x14ac:dyDescent="0.25">
      <c r="C12" s="78" t="s">
        <v>43</v>
      </c>
      <c r="D12" s="59" t="s">
        <v>44</v>
      </c>
      <c r="E12" s="79">
        <v>0.01</v>
      </c>
      <c r="F12" s="59" t="s">
        <v>40</v>
      </c>
      <c r="G12" s="79">
        <v>9.7000000000000003E-3</v>
      </c>
      <c r="H12" s="79">
        <v>1.2699999999999999E-2</v>
      </c>
      <c r="I12" s="79">
        <v>1.2699999999999999E-2</v>
      </c>
    </row>
    <row r="13" spans="3:9" ht="17.25" x14ac:dyDescent="0.25">
      <c r="C13" s="78" t="s">
        <v>45</v>
      </c>
      <c r="D13" s="59" t="s">
        <v>46</v>
      </c>
      <c r="E13" s="79">
        <v>5.8999999999999999E-3</v>
      </c>
      <c r="F13" s="59" t="s">
        <v>40</v>
      </c>
      <c r="G13" s="79">
        <v>5.8999999999999999E-3</v>
      </c>
      <c r="H13" s="79">
        <v>1.23E-2</v>
      </c>
      <c r="I13" s="79">
        <v>1.3899999999999999E-2</v>
      </c>
    </row>
    <row r="14" spans="3:9" ht="17.25" x14ac:dyDescent="0.25">
      <c r="C14" s="78" t="s">
        <v>47</v>
      </c>
      <c r="D14" s="59" t="s">
        <v>25</v>
      </c>
      <c r="E14" s="79">
        <v>6.1600000000000002E-2</v>
      </c>
      <c r="F14" s="59" t="s">
        <v>40</v>
      </c>
      <c r="G14" s="79">
        <v>6.1600000000000002E-2</v>
      </c>
      <c r="H14" s="79">
        <v>7.3999999999999996E-2</v>
      </c>
      <c r="I14" s="79">
        <v>8.9599999999999999E-2</v>
      </c>
    </row>
    <row r="15" spans="3:9" ht="17.25" x14ac:dyDescent="0.25">
      <c r="C15" s="78" t="s">
        <v>48</v>
      </c>
      <c r="D15" s="59" t="s">
        <v>49</v>
      </c>
      <c r="E15" s="79">
        <v>3.6499999999999998E-2</v>
      </c>
      <c r="F15" s="59" t="s">
        <v>40</v>
      </c>
      <c r="G15" s="79">
        <v>3.6499999999999998E-2</v>
      </c>
      <c r="H15" s="79">
        <v>3.6499999999999998E-2</v>
      </c>
      <c r="I15" s="79">
        <v>3.6499999999999998E-2</v>
      </c>
    </row>
    <row r="16" spans="3:9" ht="17.25" x14ac:dyDescent="0.25">
      <c r="C16" s="78" t="s">
        <v>50</v>
      </c>
      <c r="D16" s="59" t="s">
        <v>51</v>
      </c>
      <c r="E16" s="79">
        <v>0.03</v>
      </c>
      <c r="F16" s="59" t="s">
        <v>40</v>
      </c>
      <c r="G16" s="79">
        <v>0</v>
      </c>
      <c r="H16" s="79">
        <v>2.5000000000000001E-2</v>
      </c>
      <c r="I16" s="79">
        <v>0.05</v>
      </c>
    </row>
    <row r="17" spans="3:9" ht="34.5" x14ac:dyDescent="0.25">
      <c r="C17" s="84" t="s">
        <v>52</v>
      </c>
      <c r="D17" s="59" t="s">
        <v>53</v>
      </c>
      <c r="E17" s="79">
        <v>4.4999999999999998E-2</v>
      </c>
      <c r="F17" s="59" t="s">
        <v>54</v>
      </c>
      <c r="G17" s="79">
        <v>0</v>
      </c>
      <c r="H17" s="79">
        <v>4.4999999999999998E-2</v>
      </c>
      <c r="I17" s="79">
        <v>4.4999999999999998E-2</v>
      </c>
    </row>
    <row r="18" spans="3:9" ht="17.25" x14ac:dyDescent="0.25">
      <c r="C18" s="78" t="s">
        <v>55</v>
      </c>
      <c r="D18" s="59" t="s">
        <v>56</v>
      </c>
      <c r="E18" s="79">
        <v>0.20880000000000001</v>
      </c>
      <c r="F18" s="59" t="s">
        <v>54</v>
      </c>
      <c r="G18" s="79">
        <v>0.2034</v>
      </c>
      <c r="H18" s="79">
        <v>0.22120000000000001</v>
      </c>
      <c r="I18" s="79">
        <v>0.25</v>
      </c>
    </row>
    <row r="19" spans="3:9" ht="17.25" x14ac:dyDescent="0.25">
      <c r="C19" s="80" t="s">
        <v>57</v>
      </c>
      <c r="D19" s="49" t="s">
        <v>58</v>
      </c>
      <c r="E19" s="81">
        <v>0.27</v>
      </c>
      <c r="F19" s="49" t="s">
        <v>54</v>
      </c>
      <c r="G19" s="127"/>
      <c r="H19" s="128"/>
      <c r="I19" s="129"/>
    </row>
    <row r="20" spans="3:9" ht="17.25" x14ac:dyDescent="0.3">
      <c r="C20" s="123"/>
      <c r="D20" s="123"/>
      <c r="E20" s="123"/>
      <c r="F20" s="123"/>
      <c r="G20" s="123"/>
      <c r="H20" s="123"/>
      <c r="I20" s="123"/>
    </row>
    <row r="21" spans="3:9" x14ac:dyDescent="0.25">
      <c r="C21" s="106" t="s">
        <v>59</v>
      </c>
      <c r="D21" s="124"/>
      <c r="E21" s="124"/>
      <c r="F21" s="124"/>
      <c r="G21" s="124"/>
      <c r="H21" s="124"/>
      <c r="I21" s="124"/>
    </row>
    <row r="22" spans="3:9" x14ac:dyDescent="0.25">
      <c r="C22" s="124"/>
      <c r="D22" s="124"/>
      <c r="E22" s="124"/>
      <c r="F22" s="124"/>
      <c r="G22" s="124"/>
      <c r="H22" s="124"/>
      <c r="I22" s="124"/>
    </row>
    <row r="23" spans="3:9" x14ac:dyDescent="0.25">
      <c r="C23" s="124"/>
      <c r="D23" s="124"/>
      <c r="E23" s="124"/>
      <c r="F23" s="124"/>
      <c r="G23" s="124"/>
      <c r="H23" s="124"/>
      <c r="I23" s="124"/>
    </row>
    <row r="24" spans="3:9" ht="52.15" customHeight="1" x14ac:dyDescent="0.25">
      <c r="C24" s="124"/>
      <c r="D24" s="124"/>
      <c r="E24" s="124"/>
      <c r="F24" s="124"/>
      <c r="G24" s="124"/>
      <c r="H24" s="124"/>
      <c r="I24" s="124"/>
    </row>
    <row r="25" spans="3:9" hidden="1" x14ac:dyDescent="0.25">
      <c r="C25" s="124"/>
      <c r="D25" s="124"/>
      <c r="E25" s="124"/>
      <c r="F25" s="124"/>
      <c r="G25" s="124"/>
      <c r="H25" s="124"/>
      <c r="I25" s="124"/>
    </row>
    <row r="26" spans="3:9" hidden="1" x14ac:dyDescent="0.25">
      <c r="C26" s="124"/>
      <c r="D26" s="124"/>
      <c r="E26" s="124"/>
      <c r="F26" s="124"/>
      <c r="G26" s="124"/>
      <c r="H26" s="124"/>
      <c r="I26" s="124"/>
    </row>
    <row r="27" spans="3:9" x14ac:dyDescent="0.25">
      <c r="C27" s="125" t="s">
        <v>60</v>
      </c>
      <c r="D27" s="114"/>
      <c r="E27" s="114"/>
      <c r="F27" s="114"/>
      <c r="G27" s="114"/>
      <c r="H27" s="114"/>
      <c r="I27" s="114"/>
    </row>
    <row r="28" spans="3:9" ht="24.6" customHeight="1" x14ac:dyDescent="0.25">
      <c r="C28" s="114"/>
      <c r="D28" s="114"/>
      <c r="E28" s="114"/>
      <c r="F28" s="114"/>
      <c r="G28" s="114"/>
      <c r="H28" s="114"/>
      <c r="I28" s="114"/>
    </row>
    <row r="29" spans="3:9" ht="17.25" x14ac:dyDescent="0.25">
      <c r="C29" s="82"/>
      <c r="D29" s="82"/>
      <c r="E29" s="82"/>
      <c r="F29" s="82"/>
      <c r="G29" s="82"/>
      <c r="H29" s="82"/>
      <c r="I29" s="82"/>
    </row>
    <row r="30" spans="3:9" x14ac:dyDescent="0.25">
      <c r="C30" s="125" t="s">
        <v>61</v>
      </c>
      <c r="D30" s="114"/>
      <c r="E30" s="114"/>
      <c r="F30" s="114"/>
      <c r="G30" s="114"/>
      <c r="H30" s="114"/>
      <c r="I30" s="114"/>
    </row>
    <row r="31" spans="3:9" ht="24" customHeight="1" x14ac:dyDescent="0.25">
      <c r="C31" s="114"/>
      <c r="D31" s="114"/>
      <c r="E31" s="114"/>
      <c r="F31" s="114"/>
      <c r="G31" s="114"/>
      <c r="H31" s="114"/>
      <c r="I31" s="114"/>
    </row>
    <row r="32" spans="3:9" ht="17.25" x14ac:dyDescent="0.3">
      <c r="C32" s="83"/>
      <c r="D32" s="83"/>
      <c r="E32" s="83"/>
      <c r="F32" s="83"/>
      <c r="G32" s="83"/>
      <c r="H32" s="83"/>
      <c r="I32" s="83"/>
    </row>
    <row r="33" spans="3:9" x14ac:dyDescent="0.25">
      <c r="C33" s="118" t="s">
        <v>350</v>
      </c>
      <c r="D33" s="126" t="s">
        <v>351</v>
      </c>
      <c r="E33" s="126"/>
      <c r="F33" s="126"/>
      <c r="G33" s="126"/>
      <c r="H33" s="126"/>
      <c r="I33" s="126"/>
    </row>
    <row r="34" spans="3:9" ht="25.15" customHeight="1" x14ac:dyDescent="0.25">
      <c r="C34" s="118"/>
      <c r="D34" s="126"/>
      <c r="E34" s="126"/>
      <c r="F34" s="126"/>
      <c r="G34" s="126"/>
      <c r="H34" s="126"/>
      <c r="I34" s="126"/>
    </row>
    <row r="35" spans="3:9" ht="17.25" x14ac:dyDescent="0.25">
      <c r="C35" s="82"/>
      <c r="D35" s="82"/>
      <c r="E35" s="82"/>
      <c r="F35" s="82"/>
      <c r="G35" s="82"/>
      <c r="H35" s="82"/>
      <c r="I35" s="82"/>
    </row>
    <row r="36" spans="3:9" x14ac:dyDescent="0.25">
      <c r="C36" s="118" t="s">
        <v>353</v>
      </c>
      <c r="D36" s="120" t="s">
        <v>352</v>
      </c>
      <c r="E36" s="121"/>
      <c r="F36" s="121"/>
      <c r="G36" s="121"/>
      <c r="H36" s="121"/>
      <c r="I36" s="121"/>
    </row>
    <row r="37" spans="3:9" x14ac:dyDescent="0.25">
      <c r="C37" s="119"/>
      <c r="D37" s="121"/>
      <c r="E37" s="121"/>
      <c r="F37" s="121"/>
      <c r="G37" s="121"/>
      <c r="H37" s="121"/>
      <c r="I37" s="121"/>
    </row>
    <row r="38" spans="3:9" x14ac:dyDescent="0.25">
      <c r="C38" s="119"/>
      <c r="D38" s="121"/>
      <c r="E38" s="121"/>
      <c r="F38" s="121"/>
      <c r="G38" s="121"/>
      <c r="H38" s="121"/>
      <c r="I38" s="121"/>
    </row>
    <row r="39" spans="3:9" x14ac:dyDescent="0.25">
      <c r="C39" s="119"/>
      <c r="D39" s="121"/>
      <c r="E39" s="121"/>
      <c r="F39" s="121"/>
      <c r="G39" s="121"/>
      <c r="H39" s="121"/>
      <c r="I39" s="121"/>
    </row>
    <row r="40" spans="3:9" ht="48" customHeight="1" x14ac:dyDescent="0.25">
      <c r="C40" s="119"/>
      <c r="D40" s="121"/>
      <c r="E40" s="121"/>
      <c r="F40" s="121"/>
      <c r="G40" s="121"/>
      <c r="H40" s="121"/>
      <c r="I40" s="121"/>
    </row>
    <row r="41" spans="3:9" ht="16.5" x14ac:dyDescent="0.25">
      <c r="C41" s="122"/>
      <c r="D41" s="122"/>
      <c r="E41" s="122"/>
      <c r="F41" s="122"/>
      <c r="G41" s="122"/>
      <c r="H41" s="122"/>
      <c r="I41" s="122"/>
    </row>
  </sheetData>
  <mergeCells count="21">
    <mergeCell ref="G19:I19"/>
    <mergeCell ref="C2:I2"/>
    <mergeCell ref="C3:G3"/>
    <mergeCell ref="H3:I3"/>
    <mergeCell ref="C4:G4"/>
    <mergeCell ref="H4:I4"/>
    <mergeCell ref="C5:I5"/>
    <mergeCell ref="C6:G6"/>
    <mergeCell ref="H6:I6"/>
    <mergeCell ref="C7:G7"/>
    <mergeCell ref="H7:I7"/>
    <mergeCell ref="C8:I8"/>
    <mergeCell ref="C36:C40"/>
    <mergeCell ref="D36:I40"/>
    <mergeCell ref="C41:I41"/>
    <mergeCell ref="C20:I20"/>
    <mergeCell ref="C21:I26"/>
    <mergeCell ref="C27:I28"/>
    <mergeCell ref="C30:I31"/>
    <mergeCell ref="C33:C34"/>
    <mergeCell ref="D33:I34"/>
  </mergeCells>
  <pageMargins left="0.51181102362204722" right="0.51181102362204722" top="0.39370078740157483" bottom="0.59055118110236227" header="0.31496062992125984" footer="0.31496062992125984"/>
  <pageSetup paperSize="9" scale="71" fitToHeight="0" orientation="portrait" copies="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2:Q36"/>
  <sheetViews>
    <sheetView topLeftCell="A13" workbookViewId="0">
      <selection activeCell="N4" sqref="N4"/>
    </sheetView>
  </sheetViews>
  <sheetFormatPr defaultRowHeight="15" x14ac:dyDescent="0.25"/>
  <cols>
    <col min="4" max="4" width="8.7109375" customWidth="1"/>
    <col min="5" max="5" width="27.28515625" customWidth="1"/>
    <col min="6" max="6" width="16" bestFit="1" customWidth="1"/>
    <col min="7" max="7" width="13.7109375" bestFit="1" customWidth="1"/>
    <col min="8" max="12" width="14.7109375" bestFit="1" customWidth="1"/>
    <col min="13" max="13" width="16" bestFit="1" customWidth="1"/>
    <col min="14" max="14" width="11.5703125" bestFit="1" customWidth="1"/>
  </cols>
  <sheetData>
    <row r="2" spans="4:17" ht="17.25" x14ac:dyDescent="0.3">
      <c r="D2" s="164" t="s">
        <v>68</v>
      </c>
      <c r="E2" s="164"/>
      <c r="F2" s="164"/>
      <c r="G2" s="164"/>
      <c r="H2" s="164"/>
      <c r="I2" s="164"/>
      <c r="J2" s="164"/>
      <c r="K2" s="164"/>
      <c r="L2" s="164"/>
      <c r="M2" s="164"/>
    </row>
    <row r="3" spans="4:17" ht="17.25" x14ac:dyDescent="0.25">
      <c r="D3" s="165" t="s">
        <v>354</v>
      </c>
      <c r="E3" s="165"/>
      <c r="F3" s="165"/>
      <c r="G3" s="165"/>
      <c r="H3" s="165"/>
      <c r="I3" s="165"/>
      <c r="J3" s="165"/>
      <c r="K3" s="165"/>
      <c r="L3" s="165"/>
      <c r="M3" s="165"/>
    </row>
    <row r="4" spans="4:17" ht="17.25" x14ac:dyDescent="0.25">
      <c r="D4" s="113" t="s">
        <v>180</v>
      </c>
      <c r="E4" s="113"/>
      <c r="F4" s="113"/>
      <c r="G4" s="113"/>
      <c r="H4" s="113"/>
      <c r="I4" s="113"/>
      <c r="J4" s="113"/>
      <c r="K4" s="113"/>
      <c r="L4" s="113"/>
      <c r="M4" s="113"/>
    </row>
    <row r="5" spans="4:17" ht="52.5" thickBot="1" x14ac:dyDescent="0.3">
      <c r="D5" s="85" t="s">
        <v>1</v>
      </c>
      <c r="E5" s="85" t="s">
        <v>64</v>
      </c>
      <c r="F5" s="86" t="s">
        <v>65</v>
      </c>
      <c r="G5" s="86" t="s">
        <v>69</v>
      </c>
      <c r="H5" s="86" t="s">
        <v>70</v>
      </c>
      <c r="I5" s="86" t="s">
        <v>71</v>
      </c>
      <c r="J5" s="86" t="s">
        <v>72</v>
      </c>
      <c r="K5" s="86" t="s">
        <v>73</v>
      </c>
      <c r="L5" s="86" t="s">
        <v>74</v>
      </c>
      <c r="M5" s="86" t="s">
        <v>77</v>
      </c>
    </row>
    <row r="6" spans="4:17" ht="17.25" x14ac:dyDescent="0.3">
      <c r="D6" s="146">
        <v>1</v>
      </c>
      <c r="E6" s="158" t="s">
        <v>300</v>
      </c>
      <c r="F6" s="156">
        <v>714.38</v>
      </c>
      <c r="G6" s="87" t="s">
        <v>66</v>
      </c>
      <c r="H6" s="88">
        <v>1</v>
      </c>
      <c r="I6" s="89"/>
      <c r="J6" s="89"/>
      <c r="K6" s="89"/>
      <c r="L6" s="89"/>
      <c r="M6" s="89"/>
    </row>
    <row r="7" spans="4:17" ht="18" thickBot="1" x14ac:dyDescent="0.35">
      <c r="D7" s="147"/>
      <c r="E7" s="159"/>
      <c r="F7" s="157"/>
      <c r="G7" s="90" t="s">
        <v>67</v>
      </c>
      <c r="H7" s="91">
        <f>F6*H6</f>
        <v>714.38</v>
      </c>
      <c r="I7" s="92"/>
      <c r="J7" s="92"/>
      <c r="K7" s="92"/>
      <c r="L7" s="92"/>
      <c r="M7" s="91">
        <f>SUM(H7:L7)</f>
        <v>714.38</v>
      </c>
    </row>
    <row r="8" spans="4:17" ht="17.25" x14ac:dyDescent="0.3">
      <c r="D8" s="146">
        <v>2</v>
      </c>
      <c r="E8" s="166" t="s">
        <v>301</v>
      </c>
      <c r="F8" s="156">
        <v>8390.1299999999992</v>
      </c>
      <c r="G8" s="87" t="s">
        <v>66</v>
      </c>
      <c r="H8" s="89"/>
      <c r="I8" s="88"/>
      <c r="J8" s="89">
        <v>0.5</v>
      </c>
      <c r="K8" s="93">
        <v>0.25</v>
      </c>
      <c r="L8" s="88">
        <v>0.25</v>
      </c>
      <c r="M8" s="89"/>
    </row>
    <row r="9" spans="4:17" ht="18" thickBot="1" x14ac:dyDescent="0.35">
      <c r="D9" s="147"/>
      <c r="E9" s="159"/>
      <c r="F9" s="157"/>
      <c r="G9" s="90" t="s">
        <v>67</v>
      </c>
      <c r="H9" s="91"/>
      <c r="I9" s="91"/>
      <c r="J9" s="91">
        <f>F8*J8</f>
        <v>4195.0649999999996</v>
      </c>
      <c r="K9" s="91">
        <f>F8*K8</f>
        <v>2097.5324999999998</v>
      </c>
      <c r="L9" s="91">
        <f>F8*L8</f>
        <v>2097.5324999999998</v>
      </c>
      <c r="M9" s="91">
        <f>SUM(J9:L9)</f>
        <v>8390.1299999999992</v>
      </c>
    </row>
    <row r="10" spans="4:17" ht="17.25" x14ac:dyDescent="0.3">
      <c r="D10" s="146">
        <v>3</v>
      </c>
      <c r="E10" s="158" t="s">
        <v>302</v>
      </c>
      <c r="F10" s="156">
        <v>6741.76</v>
      </c>
      <c r="G10" s="87" t="s">
        <v>66</v>
      </c>
      <c r="H10" s="88">
        <v>0.25</v>
      </c>
      <c r="I10" s="88">
        <v>0.25</v>
      </c>
      <c r="J10" s="88">
        <v>0.25</v>
      </c>
      <c r="K10" s="88">
        <v>0.25</v>
      </c>
      <c r="L10" s="88"/>
      <c r="M10" s="89"/>
      <c r="Q10" t="s">
        <v>311</v>
      </c>
    </row>
    <row r="11" spans="4:17" ht="18" thickBot="1" x14ac:dyDescent="0.35">
      <c r="D11" s="147"/>
      <c r="E11" s="159"/>
      <c r="F11" s="157"/>
      <c r="G11" s="90" t="s">
        <v>67</v>
      </c>
      <c r="H11" s="91">
        <f>F10*H10</f>
        <v>1685.44</v>
      </c>
      <c r="I11" s="91">
        <f>F10*I10</f>
        <v>1685.44</v>
      </c>
      <c r="J11" s="91">
        <f>F10*J10</f>
        <v>1685.44</v>
      </c>
      <c r="K11" s="91">
        <f>F10*K10</f>
        <v>1685.44</v>
      </c>
      <c r="L11" s="91"/>
      <c r="M11" s="91">
        <f>SUM(H11:L11)</f>
        <v>6741.76</v>
      </c>
    </row>
    <row r="12" spans="4:17" ht="17.25" x14ac:dyDescent="0.3">
      <c r="D12" s="146">
        <v>4</v>
      </c>
      <c r="E12" s="158" t="s">
        <v>124</v>
      </c>
      <c r="F12" s="156">
        <v>455.99</v>
      </c>
      <c r="G12" s="87" t="s">
        <v>66</v>
      </c>
      <c r="H12" s="89"/>
      <c r="I12" s="88"/>
      <c r="J12" s="88">
        <v>1</v>
      </c>
      <c r="K12" s="88"/>
      <c r="L12" s="88"/>
      <c r="M12" s="89"/>
    </row>
    <row r="13" spans="4:17" ht="18" thickBot="1" x14ac:dyDescent="0.35">
      <c r="D13" s="147"/>
      <c r="E13" s="159"/>
      <c r="F13" s="157"/>
      <c r="G13" s="90" t="s">
        <v>67</v>
      </c>
      <c r="H13" s="91"/>
      <c r="I13" s="91"/>
      <c r="J13" s="91">
        <f>F12*J12</f>
        <v>455.99</v>
      </c>
      <c r="K13" s="91"/>
      <c r="L13" s="91"/>
      <c r="M13" s="91">
        <f>SUM(J13:L13)</f>
        <v>455.99</v>
      </c>
    </row>
    <row r="14" spans="4:17" ht="17.25" x14ac:dyDescent="0.3">
      <c r="D14" s="146">
        <v>5</v>
      </c>
      <c r="E14" s="158" t="s">
        <v>303</v>
      </c>
      <c r="F14" s="156">
        <v>1544.3</v>
      </c>
      <c r="G14" s="87" t="s">
        <v>66</v>
      </c>
      <c r="H14" s="88">
        <v>0.35</v>
      </c>
      <c r="I14" s="88">
        <v>0.25</v>
      </c>
      <c r="J14" s="88">
        <v>0.25</v>
      </c>
      <c r="K14" s="88">
        <v>0.15</v>
      </c>
      <c r="L14" s="89"/>
      <c r="M14" s="89"/>
    </row>
    <row r="15" spans="4:17" ht="18" thickBot="1" x14ac:dyDescent="0.35">
      <c r="D15" s="147"/>
      <c r="E15" s="159"/>
      <c r="F15" s="157"/>
      <c r="G15" s="90" t="s">
        <v>67</v>
      </c>
      <c r="H15" s="91">
        <f>F14*H14</f>
        <v>540.505</v>
      </c>
      <c r="I15" s="91">
        <f>F14*I14</f>
        <v>386.07499999999999</v>
      </c>
      <c r="J15" s="91">
        <f>F14*J14</f>
        <v>386.07499999999999</v>
      </c>
      <c r="K15" s="91">
        <f>F14*K14</f>
        <v>231.64499999999998</v>
      </c>
      <c r="L15" s="91"/>
      <c r="M15" s="91">
        <f>SUM(H15:L15)</f>
        <v>1544.3</v>
      </c>
    </row>
    <row r="16" spans="4:17" ht="17.25" x14ac:dyDescent="0.3">
      <c r="D16" s="146">
        <v>6</v>
      </c>
      <c r="E16" s="158" t="s">
        <v>304</v>
      </c>
      <c r="F16" s="156">
        <v>40033.839999999997</v>
      </c>
      <c r="G16" s="87" t="s">
        <v>66</v>
      </c>
      <c r="H16" s="88">
        <v>0.4</v>
      </c>
      <c r="I16" s="88">
        <v>0.35</v>
      </c>
      <c r="J16" s="88">
        <v>0.1</v>
      </c>
      <c r="K16" s="88">
        <v>0.15</v>
      </c>
      <c r="L16" s="88"/>
      <c r="M16" s="89"/>
    </row>
    <row r="17" spans="4:13" ht="18" thickBot="1" x14ac:dyDescent="0.35">
      <c r="D17" s="147"/>
      <c r="E17" s="159"/>
      <c r="F17" s="157"/>
      <c r="G17" s="90" t="s">
        <v>67</v>
      </c>
      <c r="H17" s="91">
        <f>F16*H16</f>
        <v>16013.536</v>
      </c>
      <c r="I17" s="91">
        <f>F16*I16</f>
        <v>14011.843999999997</v>
      </c>
      <c r="J17" s="91">
        <f>F16*J16</f>
        <v>4003.384</v>
      </c>
      <c r="K17" s="91">
        <f>F16*K16</f>
        <v>6005.0759999999991</v>
      </c>
      <c r="L17" s="91"/>
      <c r="M17" s="91">
        <f>SUM(H17:L17)</f>
        <v>40033.839999999997</v>
      </c>
    </row>
    <row r="18" spans="4:13" ht="14.45" customHeight="1" x14ac:dyDescent="0.3">
      <c r="D18" s="162">
        <v>7</v>
      </c>
      <c r="E18" s="148" t="s">
        <v>305</v>
      </c>
      <c r="F18" s="160">
        <v>20731.21</v>
      </c>
      <c r="G18" s="87" t="s">
        <v>66</v>
      </c>
      <c r="H18" s="88">
        <v>0.25</v>
      </c>
      <c r="I18" s="88">
        <v>0.35</v>
      </c>
      <c r="J18" s="88">
        <v>0.25</v>
      </c>
      <c r="K18" s="88">
        <v>0.15</v>
      </c>
      <c r="L18" s="88"/>
      <c r="M18" s="89"/>
    </row>
    <row r="19" spans="4:13" ht="18" thickBot="1" x14ac:dyDescent="0.35">
      <c r="D19" s="163"/>
      <c r="E19" s="149"/>
      <c r="F19" s="161"/>
      <c r="G19" s="90" t="s">
        <v>67</v>
      </c>
      <c r="H19" s="91">
        <f>F18*H18</f>
        <v>5182.8024999999998</v>
      </c>
      <c r="I19" s="91">
        <f>F18*I18</f>
        <v>7255.923499999999</v>
      </c>
      <c r="J19" s="91">
        <f>F18*J18</f>
        <v>5182.8024999999998</v>
      </c>
      <c r="K19" s="91">
        <f>F18*K18</f>
        <v>3109.6814999999997</v>
      </c>
      <c r="L19" s="91"/>
      <c r="M19" s="91">
        <f>SUM(H19:L19)</f>
        <v>20731.21</v>
      </c>
    </row>
    <row r="20" spans="4:13" ht="17.25" x14ac:dyDescent="0.3">
      <c r="D20" s="146">
        <v>8</v>
      </c>
      <c r="E20" s="148" t="s">
        <v>306</v>
      </c>
      <c r="F20" s="156">
        <v>30668.2</v>
      </c>
      <c r="G20" s="87" t="s">
        <v>66</v>
      </c>
      <c r="H20" s="89"/>
      <c r="I20" s="89"/>
      <c r="J20" s="88">
        <v>0.2</v>
      </c>
      <c r="K20" s="88">
        <v>0.3</v>
      </c>
      <c r="L20" s="88">
        <v>0.5</v>
      </c>
      <c r="M20" s="89"/>
    </row>
    <row r="21" spans="4:13" ht="18" thickBot="1" x14ac:dyDescent="0.35">
      <c r="D21" s="147"/>
      <c r="E21" s="149"/>
      <c r="F21" s="157"/>
      <c r="G21" s="90" t="s">
        <v>67</v>
      </c>
      <c r="H21" s="92"/>
      <c r="I21" s="92"/>
      <c r="J21" s="91">
        <f>F20*J20</f>
        <v>6133.64</v>
      </c>
      <c r="K21" s="91">
        <f>F20*K20</f>
        <v>9200.4599999999991</v>
      </c>
      <c r="L21" s="91">
        <f>F20*L20</f>
        <v>15334.1</v>
      </c>
      <c r="M21" s="91">
        <f>SUM(J21:L21)</f>
        <v>30668.199999999997</v>
      </c>
    </row>
    <row r="22" spans="4:13" ht="17.25" x14ac:dyDescent="0.3">
      <c r="D22" s="146">
        <v>9</v>
      </c>
      <c r="E22" s="148" t="s">
        <v>307</v>
      </c>
      <c r="F22" s="156">
        <v>14504.16</v>
      </c>
      <c r="G22" s="87" t="s">
        <v>66</v>
      </c>
      <c r="H22" s="89"/>
      <c r="I22" s="88"/>
      <c r="J22" s="88">
        <v>0.5</v>
      </c>
      <c r="K22" s="88">
        <v>0.25</v>
      </c>
      <c r="L22" s="88">
        <v>0.25</v>
      </c>
      <c r="M22" s="89"/>
    </row>
    <row r="23" spans="4:13" ht="18" thickBot="1" x14ac:dyDescent="0.35">
      <c r="D23" s="147"/>
      <c r="E23" s="149"/>
      <c r="F23" s="157"/>
      <c r="G23" s="90" t="s">
        <v>67</v>
      </c>
      <c r="H23" s="92"/>
      <c r="I23" s="91"/>
      <c r="J23" s="91">
        <f>F22*J22</f>
        <v>7252.08</v>
      </c>
      <c r="K23" s="91">
        <f>F22*K22</f>
        <v>3626.04</v>
      </c>
      <c r="L23" s="91">
        <f>F22*L22</f>
        <v>3626.04</v>
      </c>
      <c r="M23" s="91">
        <f>SUM(J23:L23)</f>
        <v>14504.16</v>
      </c>
    </row>
    <row r="24" spans="4:13" ht="17.25" x14ac:dyDescent="0.3">
      <c r="D24" s="146">
        <v>10</v>
      </c>
      <c r="E24" s="148" t="s">
        <v>355</v>
      </c>
      <c r="F24" s="156">
        <v>1383.67</v>
      </c>
      <c r="G24" s="87" t="s">
        <v>66</v>
      </c>
      <c r="H24" s="89"/>
      <c r="I24" s="89"/>
      <c r="J24" s="88">
        <v>0.5</v>
      </c>
      <c r="K24" s="88">
        <v>0.5</v>
      </c>
      <c r="L24" s="88"/>
      <c r="M24" s="89"/>
    </row>
    <row r="25" spans="4:13" ht="18" thickBot="1" x14ac:dyDescent="0.35">
      <c r="D25" s="147"/>
      <c r="E25" s="149"/>
      <c r="F25" s="157"/>
      <c r="G25" s="90" t="s">
        <v>67</v>
      </c>
      <c r="H25" s="92"/>
      <c r="I25" s="92"/>
      <c r="J25" s="91">
        <f>F24*J24</f>
        <v>691.83500000000004</v>
      </c>
      <c r="K25" s="91">
        <f>F24*K24</f>
        <v>691.83500000000004</v>
      </c>
      <c r="L25" s="91"/>
      <c r="M25" s="91">
        <f>SUM(J25:L25)</f>
        <v>1383.67</v>
      </c>
    </row>
    <row r="26" spans="4:13" ht="17.25" x14ac:dyDescent="0.3">
      <c r="D26" s="146">
        <v>11</v>
      </c>
      <c r="E26" s="148" t="s">
        <v>308</v>
      </c>
      <c r="F26" s="156">
        <v>17741.939999999999</v>
      </c>
      <c r="G26" s="87" t="s">
        <v>66</v>
      </c>
      <c r="H26" s="89"/>
      <c r="I26" s="89"/>
      <c r="J26" s="88"/>
      <c r="K26" s="88">
        <v>0.5</v>
      </c>
      <c r="L26" s="88">
        <v>0.5</v>
      </c>
      <c r="M26" s="89"/>
    </row>
    <row r="27" spans="4:13" ht="18" thickBot="1" x14ac:dyDescent="0.35">
      <c r="D27" s="147"/>
      <c r="E27" s="149"/>
      <c r="F27" s="157"/>
      <c r="G27" s="90" t="s">
        <v>67</v>
      </c>
      <c r="H27" s="92"/>
      <c r="I27" s="92"/>
      <c r="J27" s="91"/>
      <c r="K27" s="91">
        <f>F26*K26</f>
        <v>8870.9699999999993</v>
      </c>
      <c r="L27" s="91">
        <f>F26*L26</f>
        <v>8870.9699999999993</v>
      </c>
      <c r="M27" s="91">
        <f>SUM(K27:L27)</f>
        <v>17741.939999999999</v>
      </c>
    </row>
    <row r="28" spans="4:13" ht="17.25" x14ac:dyDescent="0.3">
      <c r="D28" s="146">
        <v>12</v>
      </c>
      <c r="E28" s="148" t="s">
        <v>309</v>
      </c>
      <c r="F28" s="156">
        <v>2354.87</v>
      </c>
      <c r="G28" s="87" t="s">
        <v>66</v>
      </c>
      <c r="H28" s="88">
        <v>0.2</v>
      </c>
      <c r="I28" s="88">
        <v>0.2</v>
      </c>
      <c r="J28" s="88">
        <v>0.2</v>
      </c>
      <c r="K28" s="88">
        <v>0.2</v>
      </c>
      <c r="L28" s="88">
        <v>0.2</v>
      </c>
      <c r="M28" s="89"/>
    </row>
    <row r="29" spans="4:13" ht="18" thickBot="1" x14ac:dyDescent="0.35">
      <c r="D29" s="147"/>
      <c r="E29" s="149"/>
      <c r="F29" s="157"/>
      <c r="G29" s="90" t="s">
        <v>67</v>
      </c>
      <c r="H29" s="91">
        <f>F28*H28</f>
        <v>470.97399999999999</v>
      </c>
      <c r="I29" s="91">
        <f>F28*I28</f>
        <v>470.97399999999999</v>
      </c>
      <c r="J29" s="91">
        <f>F28*J28</f>
        <v>470.97399999999999</v>
      </c>
      <c r="K29" s="91">
        <f>F28*K28</f>
        <v>470.97399999999999</v>
      </c>
      <c r="L29" s="91">
        <f>F28*L28</f>
        <v>470.97399999999999</v>
      </c>
      <c r="M29" s="91">
        <f>SUM(H29:L29)</f>
        <v>2354.87</v>
      </c>
    </row>
    <row r="30" spans="4:13" ht="17.25" x14ac:dyDescent="0.3">
      <c r="D30" s="146">
        <v>13</v>
      </c>
      <c r="E30" s="148" t="s">
        <v>310</v>
      </c>
      <c r="F30" s="156">
        <v>1465.25</v>
      </c>
      <c r="G30" s="87" t="s">
        <v>66</v>
      </c>
      <c r="H30" s="89"/>
      <c r="I30" s="89"/>
      <c r="J30" s="89"/>
      <c r="K30" s="88"/>
      <c r="L30" s="88">
        <v>1</v>
      </c>
      <c r="M30" s="89"/>
    </row>
    <row r="31" spans="4:13" ht="18" thickBot="1" x14ac:dyDescent="0.35">
      <c r="D31" s="147"/>
      <c r="E31" s="149"/>
      <c r="F31" s="157"/>
      <c r="G31" s="90" t="s">
        <v>67</v>
      </c>
      <c r="H31" s="92"/>
      <c r="I31" s="92"/>
      <c r="J31" s="91"/>
      <c r="K31" s="91"/>
      <c r="L31" s="91">
        <f>F30*L30</f>
        <v>1465.25</v>
      </c>
      <c r="M31" s="91">
        <f>SUM(L31)</f>
        <v>1465.25</v>
      </c>
    </row>
    <row r="32" spans="4:13" ht="17.25" x14ac:dyDescent="0.3">
      <c r="D32" s="152" t="s">
        <v>75</v>
      </c>
      <c r="E32" s="153"/>
      <c r="F32" s="150">
        <f>SUM(F6:F31)</f>
        <v>146729.69999999998</v>
      </c>
      <c r="G32" s="94" t="s">
        <v>66</v>
      </c>
      <c r="H32" s="95">
        <f>H33/F32</f>
        <v>0.16770727057984855</v>
      </c>
      <c r="I32" s="95">
        <f>I33/F32</f>
        <v>0.16227291748023745</v>
      </c>
      <c r="J32" s="95">
        <f>J33/F32</f>
        <v>0.20757410053997247</v>
      </c>
      <c r="K32" s="95">
        <f>K33/F32</f>
        <v>0.24527859049667522</v>
      </c>
      <c r="L32" s="95">
        <f>L33/F32</f>
        <v>0.21716712090326637</v>
      </c>
      <c r="M32" s="96">
        <f>SUM(H32:L32)</f>
        <v>1</v>
      </c>
    </row>
    <row r="33" spans="4:13" ht="17.25" x14ac:dyDescent="0.3">
      <c r="D33" s="154"/>
      <c r="E33" s="155"/>
      <c r="F33" s="151"/>
      <c r="G33" s="97" t="s">
        <v>67</v>
      </c>
      <c r="H33" s="98">
        <f>H7+H11+H15+H17+H19+H29</f>
        <v>24607.637500000001</v>
      </c>
      <c r="I33" s="98">
        <f>I11+I15+I17+I19+I29</f>
        <v>23810.256499999992</v>
      </c>
      <c r="J33" s="98">
        <f>J9+J11+J13+J15+J17+J19+J21+J23+J25+J29</f>
        <v>30457.285499999994</v>
      </c>
      <c r="K33" s="98">
        <f>K9+K11+K15+K17+K19+K21+K23+K25+K27+K29</f>
        <v>35989.654000000002</v>
      </c>
      <c r="L33" s="98">
        <f>L9+L21+L23+L27+L29+L31</f>
        <v>31864.8665</v>
      </c>
      <c r="M33" s="99">
        <f>SUM(H33:L33)</f>
        <v>146729.69999999998</v>
      </c>
    </row>
    <row r="34" spans="4:13" ht="70.150000000000006" customHeight="1" x14ac:dyDescent="0.3">
      <c r="D34" s="145" t="s">
        <v>79</v>
      </c>
      <c r="E34" s="145"/>
      <c r="F34" s="145"/>
      <c r="G34" s="145"/>
      <c r="H34" s="145"/>
      <c r="I34" s="145"/>
      <c r="J34" s="145"/>
      <c r="K34" s="145"/>
      <c r="L34" s="145"/>
      <c r="M34" s="145"/>
    </row>
    <row r="36" spans="4:13" x14ac:dyDescent="0.25">
      <c r="L36" s="6"/>
    </row>
  </sheetData>
  <mergeCells count="45">
    <mergeCell ref="F24:F25"/>
    <mergeCell ref="F26:F27"/>
    <mergeCell ref="D28:D29"/>
    <mergeCell ref="E28:E29"/>
    <mergeCell ref="F28:F29"/>
    <mergeCell ref="D24:D25"/>
    <mergeCell ref="E24:E25"/>
    <mergeCell ref="D12:D13"/>
    <mergeCell ref="E12:E13"/>
    <mergeCell ref="F12:F13"/>
    <mergeCell ref="D14:D15"/>
    <mergeCell ref="E14:E15"/>
    <mergeCell ref="F14:F15"/>
    <mergeCell ref="D2:M2"/>
    <mergeCell ref="D3:M3"/>
    <mergeCell ref="D4:M4"/>
    <mergeCell ref="D10:D11"/>
    <mergeCell ref="E10:E11"/>
    <mergeCell ref="F10:F11"/>
    <mergeCell ref="D6:D7"/>
    <mergeCell ref="E6:E7"/>
    <mergeCell ref="F6:F7"/>
    <mergeCell ref="D8:D9"/>
    <mergeCell ref="E8:E9"/>
    <mergeCell ref="F8:F9"/>
    <mergeCell ref="D16:D17"/>
    <mergeCell ref="D20:D21"/>
    <mergeCell ref="E20:E21"/>
    <mergeCell ref="F20:F21"/>
    <mergeCell ref="D22:D23"/>
    <mergeCell ref="E22:E23"/>
    <mergeCell ref="F22:F23"/>
    <mergeCell ref="E16:E17"/>
    <mergeCell ref="F16:F17"/>
    <mergeCell ref="F18:F19"/>
    <mergeCell ref="E18:E19"/>
    <mergeCell ref="D18:D19"/>
    <mergeCell ref="D34:M34"/>
    <mergeCell ref="D26:D27"/>
    <mergeCell ref="E26:E27"/>
    <mergeCell ref="F32:F33"/>
    <mergeCell ref="D32:E33"/>
    <mergeCell ref="D30:D31"/>
    <mergeCell ref="E30:E31"/>
    <mergeCell ref="F30:F31"/>
  </mergeCells>
  <printOptions horizontalCentered="1"/>
  <pageMargins left="0.70866141732283472" right="0.31496062992125984" top="0.39370078740157483" bottom="0.19685039370078741" header="0.31496062992125984" footer="0.31496062992125984"/>
  <pageSetup paperSize="9" scale="61" fitToHeight="0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Memória de Cálculo </vt:lpstr>
      <vt:lpstr>Orçamento </vt:lpstr>
      <vt:lpstr>BDI</vt:lpstr>
      <vt:lpstr>Cronograma </vt:lpstr>
      <vt:lpstr>BDI!Area_de_impressao</vt:lpstr>
      <vt:lpstr>'Cronograma '!Area_de_impressao</vt:lpstr>
      <vt:lpstr>'Memória de Cálculo '!Area_de_impressao</vt:lpstr>
      <vt:lpstr>'Orçamento 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Víctor</dc:creator>
  <cp:lastModifiedBy>Licitaçao</cp:lastModifiedBy>
  <cp:lastPrinted>2020-10-13T17:36:25Z</cp:lastPrinted>
  <dcterms:created xsi:type="dcterms:W3CDTF">2020-02-06T18:01:06Z</dcterms:created>
  <dcterms:modified xsi:type="dcterms:W3CDTF">2020-10-13T17:36:36Z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