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0" yWindow="0" windowWidth="20490" windowHeight="7530" activeTab="1"/>
  </bookViews>
  <sheets>
    <sheet name="CRONOGRAMA" sheetId="3" r:id="rId1"/>
    <sheet name="Plan2" sheetId="4" r:id="rId2"/>
  </sheets>
  <calcPr calcId="125725" iterateDelta="1E-4"/>
</workbook>
</file>

<file path=xl/calcChain.xml><?xml version="1.0" encoding="utf-8"?>
<calcChain xmlns="http://schemas.openxmlformats.org/spreadsheetml/2006/main">
  <c r="A5" i="3"/>
  <c r="B24" l="1"/>
  <c r="B23"/>
  <c r="B22"/>
  <c r="B21"/>
  <c r="B20"/>
  <c r="B19"/>
  <c r="B18"/>
  <c r="B17"/>
  <c r="B16"/>
  <c r="B15"/>
  <c r="B14"/>
  <c r="B13"/>
  <c r="B12"/>
  <c r="B11"/>
  <c r="B10"/>
  <c r="H98" i="4" l="1"/>
  <c r="H99"/>
  <c r="H101"/>
  <c r="H102"/>
  <c r="G98"/>
  <c r="G99"/>
  <c r="G100"/>
  <c r="H100" s="1"/>
  <c r="I103" s="1"/>
  <c r="C24" i="3" s="1"/>
  <c r="G101" i="4"/>
  <c r="G102"/>
  <c r="G75"/>
  <c r="H75" s="1"/>
  <c r="G76"/>
  <c r="H76" s="1"/>
  <c r="G77"/>
  <c r="H77" s="1"/>
  <c r="G78"/>
  <c r="H78" s="1"/>
  <c r="G79"/>
  <c r="H79" s="1"/>
  <c r="G80"/>
  <c r="G81"/>
  <c r="H81" s="1"/>
  <c r="G82"/>
  <c r="H82" s="1"/>
  <c r="G83"/>
  <c r="H83" s="1"/>
  <c r="G84"/>
  <c r="H84" s="1"/>
  <c r="G85"/>
  <c r="H85" s="1"/>
  <c r="G86"/>
  <c r="H86" s="1"/>
  <c r="G87"/>
  <c r="H87" s="1"/>
  <c r="G88"/>
  <c r="H88" s="1"/>
  <c r="G89"/>
  <c r="H89" s="1"/>
  <c r="G90"/>
  <c r="H90" s="1"/>
  <c r="G91"/>
  <c r="H91" s="1"/>
  <c r="G92"/>
  <c r="H92" s="1"/>
  <c r="G93"/>
  <c r="H93" s="1"/>
  <c r="G94"/>
  <c r="H94" s="1"/>
  <c r="G95"/>
  <c r="H95" s="1"/>
  <c r="H80"/>
  <c r="J24" i="3" l="1"/>
  <c r="F24"/>
  <c r="H24"/>
  <c r="I96" i="4"/>
  <c r="C23" i="3" s="1"/>
  <c r="J23" l="1"/>
  <c r="F23"/>
  <c r="H23"/>
  <c r="G68" i="4"/>
  <c r="H68" s="1"/>
  <c r="I69" s="1"/>
  <c r="G49"/>
  <c r="H49" s="1"/>
  <c r="G46"/>
  <c r="H46" s="1"/>
  <c r="C21" i="3" l="1"/>
  <c r="G30" i="4"/>
  <c r="H30" s="1"/>
  <c r="G29"/>
  <c r="H29" s="1"/>
  <c r="G20"/>
  <c r="H20" s="1"/>
  <c r="G21"/>
  <c r="H21" s="1"/>
  <c r="J21" i="3" l="1"/>
  <c r="H21"/>
  <c r="F21"/>
  <c r="G19" i="4"/>
  <c r="H19" s="1"/>
  <c r="G72"/>
  <c r="H72" s="1"/>
  <c r="G71"/>
  <c r="H71" s="1"/>
  <c r="I73" s="1"/>
  <c r="C22" i="3" s="1"/>
  <c r="G65" i="4"/>
  <c r="H65" s="1"/>
  <c r="I66" s="1"/>
  <c r="C20" i="3" s="1"/>
  <c r="G62" i="4"/>
  <c r="H62" s="1"/>
  <c r="I63" s="1"/>
  <c r="C19" i="3" s="1"/>
  <c r="G59" i="4"/>
  <c r="G58"/>
  <c r="G57"/>
  <c r="G54"/>
  <c r="H54" s="1"/>
  <c r="G53"/>
  <c r="H53" s="1"/>
  <c r="G50"/>
  <c r="H50" s="1"/>
  <c r="I51" s="1"/>
  <c r="C16" i="3" s="1"/>
  <c r="G45" i="4"/>
  <c r="H45" s="1"/>
  <c r="G44"/>
  <c r="G41"/>
  <c r="H41" s="1"/>
  <c r="G40"/>
  <c r="H40" s="1"/>
  <c r="G39"/>
  <c r="H39" s="1"/>
  <c r="G36"/>
  <c r="H36" s="1"/>
  <c r="G35"/>
  <c r="H35" s="1"/>
  <c r="G34"/>
  <c r="H34" s="1"/>
  <c r="G33"/>
  <c r="H33" s="1"/>
  <c r="G28"/>
  <c r="H28" s="1"/>
  <c r="G27"/>
  <c r="H27" s="1"/>
  <c r="G26"/>
  <c r="H26" s="1"/>
  <c r="G25"/>
  <c r="H25" s="1"/>
  <c r="G24"/>
  <c r="H24" s="1"/>
  <c r="G18"/>
  <c r="H18" s="1"/>
  <c r="G15"/>
  <c r="H15" s="1"/>
  <c r="G14"/>
  <c r="H14" s="1"/>
  <c r="G13"/>
  <c r="H13" s="1"/>
  <c r="J16" i="3" l="1"/>
  <c r="F16"/>
  <c r="H16"/>
  <c r="J22"/>
  <c r="F22"/>
  <c r="H22"/>
  <c r="J20"/>
  <c r="F20"/>
  <c r="H20"/>
  <c r="J19"/>
  <c r="F19"/>
  <c r="H19"/>
  <c r="I37" i="4"/>
  <c r="C13" i="3" s="1"/>
  <c r="I42" i="4"/>
  <c r="C14" i="3" s="1"/>
  <c r="I22" i="4"/>
  <c r="C11" i="3" s="1"/>
  <c r="I55" i="4"/>
  <c r="C17" i="3" s="1"/>
  <c r="I16" i="4"/>
  <c r="I31"/>
  <c r="C12" i="3" s="1"/>
  <c r="H57" i="4"/>
  <c r="H59"/>
  <c r="H58"/>
  <c r="H44"/>
  <c r="I47" s="1"/>
  <c r="C15" i="3" s="1"/>
  <c r="J15" l="1"/>
  <c r="F15"/>
  <c r="H15"/>
  <c r="J12"/>
  <c r="H12"/>
  <c r="F12"/>
  <c r="J14"/>
  <c r="H14"/>
  <c r="F14"/>
  <c r="J11"/>
  <c r="F11"/>
  <c r="H11"/>
  <c r="J17"/>
  <c r="F17"/>
  <c r="H17"/>
  <c r="C10"/>
  <c r="J13"/>
  <c r="F13"/>
  <c r="H13"/>
  <c r="I60" i="4"/>
  <c r="C18" i="3" s="1"/>
  <c r="J18" l="1"/>
  <c r="F18"/>
  <c r="H18"/>
  <c r="J10"/>
  <c r="J26" s="1"/>
  <c r="F10"/>
  <c r="H10"/>
  <c r="H26" s="1"/>
  <c r="C28"/>
  <c r="H104" i="4"/>
  <c r="D13" i="3" l="1"/>
  <c r="D11"/>
  <c r="D12"/>
  <c r="D22"/>
  <c r="D24"/>
  <c r="D23"/>
  <c r="D17"/>
  <c r="D10"/>
  <c r="D20"/>
  <c r="D19"/>
  <c r="D16"/>
  <c r="D15"/>
  <c r="D14"/>
  <c r="D21"/>
  <c r="D18"/>
  <c r="F26"/>
  <c r="J27" s="1"/>
  <c r="D28" l="1"/>
</calcChain>
</file>

<file path=xl/sharedStrings.xml><?xml version="1.0" encoding="utf-8"?>
<sst xmlns="http://schemas.openxmlformats.org/spreadsheetml/2006/main" count="249" uniqueCount="176">
  <si>
    <t>BDI (%)</t>
  </si>
  <si>
    <t>Item</t>
  </si>
  <si>
    <t>Cód.</t>
  </si>
  <si>
    <t>Discriminação</t>
  </si>
  <si>
    <t>Unid.</t>
  </si>
  <si>
    <t>Qtde</t>
  </si>
  <si>
    <t>Valor Unit.</t>
  </si>
  <si>
    <t>BDI-25%</t>
  </si>
  <si>
    <t>Valor Total</t>
  </si>
  <si>
    <t>Total do Item</t>
  </si>
  <si>
    <t>1.1</t>
  </si>
  <si>
    <t>m²</t>
  </si>
  <si>
    <t>1.2</t>
  </si>
  <si>
    <t>74077/002</t>
  </si>
  <si>
    <t>1.3</t>
  </si>
  <si>
    <t>73948/016</t>
  </si>
  <si>
    <t xml:space="preserve"> </t>
  </si>
  <si>
    <t>Fundaçao</t>
  </si>
  <si>
    <t>2.1</t>
  </si>
  <si>
    <t>m</t>
  </si>
  <si>
    <t>Kg</t>
  </si>
  <si>
    <t>2.2</t>
  </si>
  <si>
    <t>2.3</t>
  </si>
  <si>
    <t>m³</t>
  </si>
  <si>
    <t>2.4</t>
  </si>
  <si>
    <t>Vigas Baldrame</t>
  </si>
  <si>
    <t>3.1</t>
  </si>
  <si>
    <t>3.2</t>
  </si>
  <si>
    <t>3.3</t>
  </si>
  <si>
    <t>3.4</t>
  </si>
  <si>
    <t>3.5</t>
  </si>
  <si>
    <t>4.1</t>
  </si>
  <si>
    <t>4.2</t>
  </si>
  <si>
    <t>4.3</t>
  </si>
  <si>
    <t>5.1</t>
  </si>
  <si>
    <t>Alvenaria</t>
  </si>
  <si>
    <t>6.1</t>
  </si>
  <si>
    <t>6.2</t>
  </si>
  <si>
    <t>6.3</t>
  </si>
  <si>
    <t xml:space="preserve">Revestimentos (pisos) </t>
  </si>
  <si>
    <t>7.1</t>
  </si>
  <si>
    <t>7.2</t>
  </si>
  <si>
    <t>Piso Externo</t>
  </si>
  <si>
    <t>PINTURA DA ALVENARIA E TETOS</t>
  </si>
  <si>
    <t>8.1</t>
  </si>
  <si>
    <t>8.2</t>
  </si>
  <si>
    <t>PINTURA DAS ESQUADRIAS</t>
  </si>
  <si>
    <t>9.1</t>
  </si>
  <si>
    <t>73739/001</t>
  </si>
  <si>
    <t>9.2</t>
  </si>
  <si>
    <t>73924/001</t>
  </si>
  <si>
    <t xml:space="preserve">ESQUADRIAS METALICA </t>
  </si>
  <si>
    <t>10.1</t>
  </si>
  <si>
    <t>73933/006</t>
  </si>
  <si>
    <t xml:space="preserve">ESQUADRILHAS DE MADEIRA </t>
  </si>
  <si>
    <t>11.1</t>
  </si>
  <si>
    <t>12.1</t>
  </si>
  <si>
    <t>73774/001</t>
  </si>
  <si>
    <t>13.1</t>
  </si>
  <si>
    <t>13.2</t>
  </si>
  <si>
    <t>VALOR TOTAL DOS SERVIÇOS</t>
  </si>
  <si>
    <t>CRONOGRAMA FÍSICO-FINANCEIRO</t>
  </si>
  <si>
    <t>ITEM</t>
  </si>
  <si>
    <t>DESCRIÇÃO</t>
  </si>
  <si>
    <t>VALOR</t>
  </si>
  <si>
    <t>% INC.</t>
  </si>
  <si>
    <t>1º MÊS</t>
  </si>
  <si>
    <t>2º MÊS</t>
  </si>
  <si>
    <t>%</t>
  </si>
  <si>
    <t>TOTAL MENSAL</t>
  </si>
  <si>
    <t>TOTAL ACUMULADO</t>
  </si>
  <si>
    <t>TOTAL GERAL</t>
  </si>
  <si>
    <t>LOCACAO CONVENCIONAL DE OBRA, ATRAVÉS DE GABARITO DE TABUAS CORRIDAS PONTALETADAS, COM REAPROVEITAMENTO DE 10 VEZES.</t>
  </si>
  <si>
    <t>LIMPEZA MANUAL DO TERRENO (C/ RASPAGEM SUPERFICIAL)</t>
  </si>
  <si>
    <t>LIMPEZA FINAL DA OBRA</t>
  </si>
  <si>
    <t>BROCAS (ESTACAS A TRADO) MOLDADA IN-LOCO ESTACA A TRADO (BROCA) DIAMETRO = 20 CM, EM CONCRETO MOLDADO IN LOCO, 15 MPA, SEM ARMACAO.</t>
  </si>
  <si>
    <t>MONTAGEM E DESMONTAGEM DE FÔRMA DE PILARES RETANGULARES E ESTRUTURAS SIMILARES COM ÁREA MÉDIA DAS SEÇÕES MENOR OU IGUAL QUE 0,25 M², PÉ-DIREITO SIMPLES, EM CHAPA DE MADEIRA COMPENSADA PLASTIFICADA, 18 UTILIZAÇÕES.</t>
  </si>
  <si>
    <t>CONCRETAGEM DE BLOCOS DE COROAMENTO E VIGAS BALDRAME, FCK 30 MPA, COM USO DE JERICA LANÇAMENTO, ADENSAMENTO E ACABAMENTO.</t>
  </si>
  <si>
    <t>ALVENARIA DE VEDAÇÃO DE BLOCOS CERÂMICOS FURADOS NA VERTICAL DE 14X19X39CM (ESPESSURA 14CM) DE PAREDES COM ÁREA LÍQUIDA MAIOR OU IGUAL A 6M²COM VÃOS E ARGAMASSA DE ASSENTAMENTO COM PREPARO EM BETONEIRA.</t>
  </si>
  <si>
    <t>CHAPISCO APLICADO EM ALVENARIAS E ESTRUTURAS DE CONCRETO INTERNAS, COM COLHER DE PEDREIRO. ARGAMASSA TRAÇO 1:3 COM PREPARO EM BETONEIRA 400lL.</t>
  </si>
  <si>
    <t>MASSA ÚNICA, PARA RECEBIMENTO DE PINTURA, EM ARGAMASSA TRAÇO 1:2:8, PREPARO MECÂNICO COM BETONEIRA 400L, APLICADA MANUALMENTE EM TETO, ESPESSURA DE 20MM, COM EXECUÇÃO DE TALISCAS.</t>
  </si>
  <si>
    <t xml:space="preserve">EMBOÇO, PARA RECEBIMENTO DE CERÂMICA, EM ARGAMASSA TRAÇO 1:2:8, PREPARO MECÂNICO COM BETONEIRA 400L, APLICADO MANUALMENTE EM FACES INTERNAS DE PAREDES, PARA AMBIENTE COM ÁREA ENTRE 5M2 E 10M2, ESPESSURA DE 20MM
EXECUÇÃO DE TALISCAS. 
</t>
  </si>
  <si>
    <t xml:space="preserve">REVESTIMENTO CERÂMICO PARA PISO COM PLACAS TIPO ESMALTADA EXTRA DE DIMENSÕES 35X35 CM APLICADA EM AMBIENTES DE ÁREA ENTRE 5 M2 E 10 M2. </t>
  </si>
  <si>
    <t xml:space="preserve">CONTRAPISO EM ARGAMASSA TRAÇO 1:4 (CIMENTO E AREIA), PREPARO MECÂNICO COM BETONEIRA 400 L, APLICADO EM ÁREAS SECAS SOBRE LAJE, NÃO ADERIDO,ESPESSURA 6CM. </t>
  </si>
  <si>
    <t>PISO CIMENTADO E=1,5CM C/ARGAMASSA 1:3 CIMENTO AREIA ALISADO COLHER SOBRE BASE EXISTENTE E ARGAMASSA EM PREPARO MECANIZADO</t>
  </si>
  <si>
    <t>APLICAÇÃO MANUAL DE PINTURA COM TINTA LÁTEX PVA EM PAREDES, DUAS DEMÃOS. (INTERNO)</t>
  </si>
  <si>
    <t>PINTURA ESMALTE ACETINADO EM MADEIRA, DUAS DEMAOS</t>
  </si>
  <si>
    <t>PINTURA ESMALTE ALTO BRILHO, DUAS DEMAOS, SOBRE SUPERFICIE METALICA</t>
  </si>
  <si>
    <t>Janelas 100/50 cm (8)  JANELA DE AÇO DE CORRER, 4 FOLHAS, FIXAÇÃO COM ARGAMASSA, SEM VIDROS, PADRONIZADA.</t>
  </si>
  <si>
    <t>DIVISORIA EM MARMORITE ESPESSURA 35MM, CHUMBAMENTO NO PISO E PAREDE COM ARGAMASSA DE CIMENTO E AREIA, POLIMENTO MANUAL, EXCLUSIVE FERRAGENS</t>
  </si>
  <si>
    <t>TRAMA DE MADEIRA COMPOSTA POR RIPAS, CAIBROS E TERÇAS PARA TELHADOS DE ATÉ 2 ÁGUAS PARA TELHA CERÂMICA CAPA-CANAL, INCLUSO TRANSPORTE VERTICAL.</t>
  </si>
  <si>
    <t>FORNECIMENTO DO AÇO 5.0</t>
  </si>
  <si>
    <t>FORNECIMENTO DO AÇO 8mm</t>
  </si>
  <si>
    <t>ESCAVAÇÃO MANUAL DE VALAS, COM PREVISÃO DE FÔRMA.</t>
  </si>
  <si>
    <t>LASTRO DE CONCRETO MAGRO, APLICADO EM BLOCOS DE COROAMENTO E EM VIGAS BALDRAME</t>
  </si>
  <si>
    <t xml:space="preserve"> REVESTIMENTO CERÂMICO PARA PAREDES INTERNAS COM PLACAS TIPO ESMALTADA  EXTRA DE DIMENSÕES 20X20 CM APLICADAS EM AMBIENTES DE ÁREA MAIOR QUE 5 M² NA ALTURA INTEIRA DAS PAREDES. 
 </t>
  </si>
  <si>
    <t xml:space="preserve"> TELHAMENTO COM TELHA CERÂMICA CAPA-CANAL, TIPO PLAN, COM ATÉ 2 ÁGUAS, INCLUSO TRANSPORTE VERTICAL. </t>
  </si>
  <si>
    <t xml:space="preserve"> MONTAGEM DE ARMADURA LONGITUDINAL DE ESTACAS DE SEÇÃO CIRCULAR, DIÂMETRO = 8,0 MM. </t>
  </si>
  <si>
    <t xml:space="preserve"> KIT DE PORTA DE MADEIRA PARA PINTURA, SEMI-OCA (LEVE OU MÉDIA), PADRÃ MÉDIO, 80X210CM, ESPESSURA DE 3,5CM, ITENS INCLUSOS: DOBRADIÇAS, MONTAGEM E INSTALAÇÃO DO BATENTE, FECHADURA COM EXECUÇÃO DO FURO - FORNECIMENTO E INSTALAÇÃO. </t>
  </si>
  <si>
    <t>Porta de correr 80/210 cm  (2) PORTA DE FERRO DE ABRIR TIPO BARRA CHATA, COM REQUADRO E GUARNICAO COMPLETA.</t>
  </si>
  <si>
    <t xml:space="preserve">PORTA EM ALUMÍNIO DE ABRIR TIPO VENEZIANA COM GUARNIÇÃO, FIXAÇÃO COM PARAFUSOS - FORNECIMENTO E INSTALAÇÃO. </t>
  </si>
  <si>
    <t xml:space="preserve">GUIA (MEIO-FIO) CONCRETO, MOLDADA  IN LOCO  EM TRECHO RETO COM EXTRUSORA, 11,5 CM BASE X 22 CM ALTURA. </t>
  </si>
  <si>
    <t>PINTURA A OLEO, 2 DEMAOS H=1,20. SOBRE ALVENARIA</t>
  </si>
  <si>
    <t>RAMPAS</t>
  </si>
  <si>
    <t>PEDRAS</t>
  </si>
  <si>
    <t>RAMPAS SOBRE AS PORTAS INTERNAS</t>
  </si>
  <si>
    <t>REGISTRO GAVETA COM ACABAMENTO E CANOPLA CROMADOS, SIMPLES, BITOLA 1 1/2 "</t>
  </si>
  <si>
    <t>uni</t>
  </si>
  <si>
    <t>BANCADA/ BANCA EM GRANITO, POLIDO, TIPO ANDORINHA/ QUARTZ/ CASTELO/ CORUMBA OU OUTROS EQUIVALENTES DA REGIAO, COM CUBA INOX, FORMATO *120 X 60* CM, E= *2*CM</t>
  </si>
  <si>
    <t>REGISTRO PRESSAO COM ACABAMENTO E CANOPLA CROMADA, SIMPLES, BITOLA 3/4 " (REF 1416)</t>
  </si>
  <si>
    <t>TUBO PVC, SOLDAVEL, DN 25 MM, AGUA FRIA (NBR-5648)</t>
  </si>
  <si>
    <t>JOELHO PVC, SOLDAVEL COM ROSCA, 90 GRAUS, 25 MM X 3/4", PARA AGUA FRIA PREDIAL</t>
  </si>
  <si>
    <t>TE PVC, SOLDAVEL, COM ROSCA NA BOLSA CENTRAL, 90 GRAUS, 25 MM X 3/4", PARA AGUA FRIA PREDIAL</t>
  </si>
  <si>
    <t>ADAPTADOR PVC SOLDAVEL CURTO COM BOLSA E ROSCA, 25 MM X 3/4", PARA AGUA FRIA</t>
  </si>
  <si>
    <t>TORNEIRA CROMADA DE MESA PARA LAVATORIO, PADRAO POPULAR, 1/2 " OU 3/4 " (REF 1193)</t>
  </si>
  <si>
    <t>ENGATE/RABICHO FLEXIVEL PLASTICO (PVC OU ABS) BRANCO 1/2 " X 40 CM</t>
  </si>
  <si>
    <t>JOELHO PVC, SOLDAVEL, COM BUCHA DE LATAO, 90 GRAUS, 25 MM X 3/4", PARA AGUA FRIA PREDIAL</t>
  </si>
  <si>
    <t>LUVA DE REDUCAO, PVC, SOLDAVEL, 50 X 25 MM, PARA AGUA FRIA PREDIAL</t>
  </si>
  <si>
    <t>LAVATORIO/CUBA DE SOBREPOR RETANGULAR LOUCA BRANCA COM LADRAO *52 X 45* CM</t>
  </si>
  <si>
    <t>TUBO PVC, PBV, SERIE R, DN 100 MM, PARA ESGOTO OU AGUAS PLUVIAIS PREDIAL (NBR 5688)</t>
  </si>
  <si>
    <t>TUBO PVC, PBV, SERIE R, DN 40 MM, PARA ESGOTO OU AGUAS PLUVIAIS PREDIAL (NBR 5688)</t>
  </si>
  <si>
    <t>CAIXA SIFONADA PVC, 100 X 100 X 50 MM, COM GRELHA REDONDA BRANCA</t>
  </si>
  <si>
    <t>JOELHO PVC, SOLDAVEL, PB, 90 GRAUS, DN 40 MM, PARA ESGOTO PREDIAL</t>
  </si>
  <si>
    <t>JOELHO PVC, SOLDAVEL, PB, 90 GRAUS, DN 100 MM, PARA ESGOTO PREDIAL</t>
  </si>
  <si>
    <t>TE, PVC, SERIE R, 100 X 100 MM, PARA ESGOTO PREDIAL</t>
  </si>
  <si>
    <t>VASO SANITARIO SIFONADO INFANTIL LOUCA BRANCA</t>
  </si>
  <si>
    <t>SIFAO PLASTICO TIPO COPO PARA PIA OU LAVATORIO, 1 X 1.1/2 "</t>
  </si>
  <si>
    <t>HIDRAULICO</t>
  </si>
  <si>
    <t>COBERTURA</t>
  </si>
  <si>
    <t>ELÉTRICO</t>
  </si>
  <si>
    <t>CHUVEIRO COMUM EM PLASTICO BRANCO, COM CANO, 3 TEMPERATURAS, 5500 W (110/220V)</t>
  </si>
  <si>
    <t>FIO DE COBRE, SOLIDO, CLASSE 1, ISOLACAO EM PVC/A, ANTICHAMA BWF-B, 450/750V,SECAO NOMINAL 6 MM2</t>
  </si>
  <si>
    <t>FIO DE COBRE, SOLIDO, CLASSE 1, ISOLACAO EM PVC/A, ANTICHAMA BWF-B, 450/750V,SECAO NOMINAL 1,5 MM2</t>
  </si>
  <si>
    <t>73953/004</t>
  </si>
  <si>
    <t>LUMINÁRIAS TIPO CALHA, DE SOBREPOR, COM REATORES DE PARTIDA RÁPIDA E LÂMPADAS FLUORESCENTES 2X2X18W, COMPLETAS, FORNECIMENTO E INSTALAÇÃO</t>
  </si>
  <si>
    <t>INTERRUPTOR SIMPLES 10A, 250V (APENAS MODULO)</t>
  </si>
  <si>
    <t>Local: - Carmo do Paranaíba-Escola Municipal Gaspar Braz de Araujo</t>
  </si>
  <si>
    <t xml:space="preserve">    Referência: SINAPI - Mar/2018</t>
  </si>
  <si>
    <t>3.6</t>
  </si>
  <si>
    <t>3.7</t>
  </si>
  <si>
    <t>4.4</t>
  </si>
  <si>
    <t>5.2</t>
  </si>
  <si>
    <t>5.3</t>
  </si>
  <si>
    <t>9.3</t>
  </si>
  <si>
    <t>14.1</t>
  </si>
  <si>
    <t>14.5</t>
  </si>
  <si>
    <t>14.2</t>
  </si>
  <si>
    <t>14.3</t>
  </si>
  <si>
    <t>14.8</t>
  </si>
  <si>
    <t>14.9</t>
  </si>
  <si>
    <t>14.4</t>
  </si>
  <si>
    <t>14.6</t>
  </si>
  <si>
    <t>14.7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</si>
  <si>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</si>
  <si>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</si>
  <si>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</si>
  <si>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</si>
  <si>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</si>
  <si>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</si>
  <si>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</si>
  <si>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</si>
  <si>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</si>
  <si>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</si>
  <si>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</si>
  <si>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</si>
  <si>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15.1</t>
  </si>
  <si>
    <t>15.2</t>
  </si>
  <si>
    <t>15.3</t>
  </si>
  <si>
    <t>15.4</t>
  </si>
  <si>
    <t>15.5</t>
  </si>
  <si>
    <t>Serviços preliminares</t>
  </si>
  <si>
    <t>3º MÊS</t>
  </si>
  <si>
    <t>CONVITE 001/2018</t>
  </si>
  <si>
    <t>ANEXO III - PLANILHA DE CUSTOS</t>
  </si>
  <si>
    <t xml:space="preserve">MUNICÍPIO DE CARMO DO PARANAIBA </t>
  </si>
  <si>
    <t>ARMAÇÃO DE BLOCO, VIGA BALDRAME OU SAPATA UTILIZANDO AÇO CA-50 - MONTAGEM.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</si>
</sst>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_(* #,##0_);_(* \(#,##0\);_(* &quot;-&quot;??_);_(@_)"/>
  </numFmts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Border="1"/>
    <xf numFmtId="0" fontId="2" fillId="0" borderId="0" xfId="0" applyFont="1"/>
    <xf numFmtId="0" fontId="4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10" fontId="0" fillId="0" borderId="0" xfId="3" applyNumberFormat="1" applyFont="1" applyAlignment="1">
      <alignment vertical="center"/>
    </xf>
    <xf numFmtId="164" fontId="4" fillId="0" borderId="3" xfId="4" applyFont="1" applyBorder="1" applyAlignment="1">
      <alignment vertical="center"/>
    </xf>
    <xf numFmtId="10" fontId="4" fillId="0" borderId="3" xfId="3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vertical="center"/>
    </xf>
    <xf numFmtId="164" fontId="4" fillId="0" borderId="3" xfId="4" applyFont="1" applyBorder="1" applyAlignment="1">
      <alignment horizontal="center" vertical="center"/>
    </xf>
    <xf numFmtId="164" fontId="4" fillId="0" borderId="1" xfId="4" applyFont="1" applyBorder="1" applyAlignment="1">
      <alignment vertical="center"/>
    </xf>
    <xf numFmtId="9" fontId="4" fillId="0" borderId="1" xfId="0" applyNumberFormat="1" applyFont="1" applyBorder="1" applyAlignment="1">
      <alignment vertical="center"/>
    </xf>
    <xf numFmtId="0" fontId="4" fillId="0" borderId="1" xfId="0" applyFont="1" applyBorder="1"/>
    <xf numFmtId="164" fontId="0" fillId="0" borderId="1" xfId="4" applyFont="1" applyBorder="1" applyAlignment="1">
      <alignment vertical="center"/>
    </xf>
    <xf numFmtId="0" fontId="0" fillId="0" borderId="1" xfId="0" applyBorder="1" applyAlignment="1">
      <alignment vertical="center"/>
    </xf>
    <xf numFmtId="10" fontId="0" fillId="0" borderId="1" xfId="3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vertical="center"/>
    </xf>
    <xf numFmtId="164" fontId="0" fillId="0" borderId="3" xfId="4" applyFont="1" applyBorder="1" applyAlignment="1">
      <alignment vertical="center"/>
    </xf>
    <xf numFmtId="10" fontId="0" fillId="0" borderId="3" xfId="3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0" fillId="0" borderId="1" xfId="4" applyFont="1" applyBorder="1" applyAlignment="1">
      <alignment horizontal="center" vertical="center"/>
    </xf>
    <xf numFmtId="164" fontId="2" fillId="0" borderId="6" xfId="4" applyFont="1" applyBorder="1" applyAlignment="1">
      <alignment vertical="center"/>
    </xf>
    <xf numFmtId="10" fontId="2" fillId="0" borderId="6" xfId="3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64" fontId="2" fillId="0" borderId="6" xfId="4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0" fontId="7" fillId="0" borderId="0" xfId="3" applyNumberFormat="1" applyFont="1" applyAlignment="1">
      <alignment vertical="center"/>
    </xf>
    <xf numFmtId="0" fontId="2" fillId="0" borderId="0" xfId="0" applyFont="1" applyAlignment="1"/>
    <xf numFmtId="2" fontId="4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/>
    <xf numFmtId="165" fontId="5" fillId="0" borderId="1" xfId="1" applyFont="1" applyBorder="1" applyAlignment="1">
      <alignment horizontal="center" vertical="center"/>
    </xf>
    <xf numFmtId="0" fontId="8" fillId="0" borderId="1" xfId="0" applyFont="1" applyBorder="1"/>
    <xf numFmtId="165" fontId="8" fillId="0" borderId="1" xfId="1" applyFont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/>
    <xf numFmtId="165" fontId="5" fillId="0" borderId="1" xfId="1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horizontal="right" vertical="center"/>
    </xf>
    <xf numFmtId="164" fontId="5" fillId="0" borderId="1" xfId="4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64" fontId="2" fillId="0" borderId="3" xfId="4" applyFont="1" applyBorder="1" applyAlignment="1">
      <alignment horizontal="center" vertical="center"/>
    </xf>
    <xf numFmtId="164" fontId="2" fillId="0" borderId="1" xfId="4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0" fontId="3" fillId="0" borderId="0" xfId="3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0" fontId="2" fillId="0" borderId="11" xfId="3" applyNumberFormat="1" applyFont="1" applyBorder="1" applyAlignment="1">
      <alignment horizontal="center" vertical="center"/>
    </xf>
    <xf numFmtId="10" fontId="2" fillId="0" borderId="2" xfId="3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NumberFormat="1" applyFont="1"/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164" fontId="5" fillId="0" borderId="1" xfId="4" applyFont="1" applyBorder="1" applyAlignment="1">
      <alignment horizontal="center"/>
    </xf>
    <xf numFmtId="165" fontId="5" fillId="0" borderId="1" xfId="1" applyFont="1" applyBorder="1"/>
    <xf numFmtId="165" fontId="8" fillId="0" borderId="1" xfId="1" applyFont="1" applyBorder="1"/>
    <xf numFmtId="166" fontId="8" fillId="0" borderId="1" xfId="4" applyNumberFormat="1" applyFont="1" applyBorder="1" applyAlignment="1">
      <alignment horizontal="center"/>
    </xf>
    <xf numFmtId="164" fontId="8" fillId="0" borderId="1" xfId="4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66" fontId="5" fillId="0" borderId="1" xfId="4" applyNumberFormat="1" applyFont="1" applyBorder="1" applyAlignment="1">
      <alignment horizontal="center" vertical="center"/>
    </xf>
    <xf numFmtId="164" fontId="8" fillId="0" borderId="1" xfId="4" applyFont="1" applyBorder="1" applyAlignment="1">
      <alignment horizontal="right" vertical="center"/>
    </xf>
    <xf numFmtId="164" fontId="5" fillId="0" borderId="1" xfId="4" applyFont="1" applyBorder="1" applyAlignment="1">
      <alignment horizontal="center" vertical="center"/>
    </xf>
    <xf numFmtId="165" fontId="8" fillId="0" borderId="1" xfId="1" applyFont="1" applyBorder="1" applyAlignment="1">
      <alignment horizontal="center" vertical="center"/>
    </xf>
    <xf numFmtId="166" fontId="5" fillId="0" borderId="1" xfId="4" applyNumberFormat="1" applyFont="1" applyBorder="1" applyAlignment="1">
      <alignment horizontal="right" vertical="center"/>
    </xf>
    <xf numFmtId="164" fontId="5" fillId="0" borderId="1" xfId="4" applyFont="1" applyBorder="1" applyAlignment="1">
      <alignment horizontal="right" vertical="center"/>
    </xf>
    <xf numFmtId="165" fontId="5" fillId="0" borderId="1" xfId="1" applyFont="1" applyBorder="1" applyAlignment="1">
      <alignment horizontal="right" vertical="center"/>
    </xf>
    <xf numFmtId="0" fontId="5" fillId="0" borderId="1" xfId="4" applyNumberFormat="1" applyFont="1" applyBorder="1" applyAlignment="1">
      <alignment horizontal="right" vertical="center"/>
    </xf>
    <xf numFmtId="165" fontId="8" fillId="0" borderId="1" xfId="1" applyFont="1" applyBorder="1" applyAlignment="1">
      <alignment horizontal="right" vertical="center"/>
    </xf>
    <xf numFmtId="0" fontId="5" fillId="0" borderId="1" xfId="0" applyFont="1" applyBorder="1" applyAlignment="1">
      <alignment wrapText="1"/>
    </xf>
    <xf numFmtId="0" fontId="8" fillId="0" borderId="1" xfId="4" applyNumberFormat="1" applyFont="1" applyBorder="1" applyAlignment="1">
      <alignment horizontal="right" vertical="center"/>
    </xf>
    <xf numFmtId="0" fontId="10" fillId="0" borderId="1" xfId="0" applyFont="1" applyBorder="1" applyAlignment="1">
      <alignment wrapText="1"/>
    </xf>
    <xf numFmtId="0" fontId="8" fillId="0" borderId="1" xfId="4" applyNumberFormat="1" applyFont="1" applyBorder="1" applyAlignment="1">
      <alignment horizontal="center" vertical="center"/>
    </xf>
    <xf numFmtId="165" fontId="5" fillId="0" borderId="1" xfId="1" applyFont="1" applyBorder="1" applyAlignment="1">
      <alignment vertical="center" wrapText="1"/>
    </xf>
    <xf numFmtId="165" fontId="5" fillId="0" borderId="1" xfId="1" applyFont="1" applyBorder="1" applyAlignment="1">
      <alignment vertical="center"/>
    </xf>
    <xf numFmtId="2" fontId="5" fillId="0" borderId="1" xfId="0" applyNumberFormat="1" applyFont="1" applyBorder="1" applyAlignment="1">
      <alignment horizontal="right" vertical="center"/>
    </xf>
    <xf numFmtId="165" fontId="5" fillId="2" borderId="1" xfId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5" fontId="8" fillId="0" borderId="14" xfId="1" applyNumberFormat="1" applyFont="1" applyBorder="1" applyAlignment="1">
      <alignment horizontal="center"/>
    </xf>
    <xf numFmtId="165" fontId="8" fillId="0" borderId="15" xfId="1" applyNumberFormat="1" applyFont="1" applyBorder="1" applyAlignment="1">
      <alignment horizontal="center"/>
    </xf>
  </cellXfs>
  <cellStyles count="5">
    <cellStyle name="Moeda" xfId="1" builtinId="4"/>
    <cellStyle name="Normal" xfId="0" builtinId="0"/>
    <cellStyle name="Normal 2" xfId="2"/>
    <cellStyle name="Porcentagem" xfId="3" builtinId="5"/>
    <cellStyle name="Separador de milhares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5"/>
  <sheetViews>
    <sheetView topLeftCell="A10" workbookViewId="0">
      <selection activeCell="B40" sqref="B40"/>
    </sheetView>
  </sheetViews>
  <sheetFormatPr defaultRowHeight="12.75"/>
  <cols>
    <col min="1" max="1" width="5.5703125" customWidth="1"/>
    <col min="2" max="2" width="39.42578125" customWidth="1"/>
    <col min="3" max="3" width="16.7109375" customWidth="1"/>
    <col min="5" max="5" width="8.85546875" customWidth="1"/>
    <col min="6" max="6" width="12.5703125" customWidth="1"/>
    <col min="8" max="8" width="12.28515625" customWidth="1"/>
    <col min="10" max="10" width="11.42578125" customWidth="1"/>
    <col min="12" max="12" width="11.7109375" customWidth="1"/>
    <col min="14" max="14" width="11.28515625" customWidth="1"/>
    <col min="16" max="16" width="11.28515625" customWidth="1"/>
  </cols>
  <sheetData>
    <row r="1" spans="1:16" ht="26.25" customHeight="1">
      <c r="A1" s="63" t="s">
        <v>174</v>
      </c>
      <c r="B1" s="63"/>
      <c r="C1" s="63"/>
      <c r="D1" s="63"/>
      <c r="E1" s="63"/>
      <c r="F1" s="63"/>
      <c r="G1" s="63"/>
      <c r="H1" s="63"/>
      <c r="I1" s="63"/>
      <c r="J1" s="63"/>
    </row>
    <row r="2" spans="1:16" ht="26.25" customHeight="1">
      <c r="A2" s="63" t="s">
        <v>172</v>
      </c>
      <c r="B2" s="63"/>
      <c r="C2" s="63"/>
      <c r="D2" s="63"/>
      <c r="E2" s="63"/>
      <c r="F2" s="63"/>
      <c r="G2" s="63"/>
      <c r="H2" s="63"/>
      <c r="I2" s="63"/>
      <c r="J2" s="63"/>
    </row>
    <row r="3" spans="1:16" ht="18">
      <c r="A3" s="50" t="s">
        <v>61</v>
      </c>
      <c r="B3" s="50"/>
      <c r="C3" s="50"/>
      <c r="D3" s="50"/>
      <c r="E3" s="50"/>
      <c r="F3" s="50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>
      <c r="A5" s="51" t="str">
        <f>Plan2!A7</f>
        <v>Local: - Carmo do Paranaíba-Escola Municipal Gaspar Braz de Araujo</v>
      </c>
      <c r="B5" s="51"/>
      <c r="C5" s="51"/>
      <c r="D5" s="51"/>
      <c r="E5" s="51"/>
      <c r="F5" s="51"/>
      <c r="G5" s="29"/>
      <c r="H5" s="29"/>
      <c r="I5" s="29"/>
      <c r="J5" s="6"/>
      <c r="K5" s="6"/>
      <c r="L5" s="6"/>
      <c r="M5" s="6"/>
      <c r="N5" s="6"/>
      <c r="O5" s="6"/>
      <c r="P5" s="6"/>
    </row>
    <row r="6" spans="1:16">
      <c r="A6" s="51"/>
      <c r="B6" s="51"/>
      <c r="C6" s="51"/>
      <c r="D6" s="51"/>
      <c r="E6" s="51"/>
      <c r="F6" s="51"/>
      <c r="J6" s="6"/>
      <c r="K6" s="6"/>
      <c r="L6" s="6"/>
      <c r="M6" s="6"/>
      <c r="N6" s="6"/>
      <c r="O6" s="6"/>
      <c r="P6" s="6"/>
    </row>
    <row r="7" spans="1:16" ht="13.5" thickBot="1">
      <c r="A7" s="5"/>
      <c r="B7" s="5"/>
      <c r="C7" s="5"/>
      <c r="D7" s="6"/>
      <c r="E7" s="5"/>
      <c r="F7" s="5"/>
    </row>
    <row r="8" spans="1:16" ht="13.5" thickTop="1">
      <c r="A8" s="58" t="s">
        <v>62</v>
      </c>
      <c r="B8" s="49" t="s">
        <v>63</v>
      </c>
      <c r="C8" s="49" t="s">
        <v>64</v>
      </c>
      <c r="D8" s="61" t="s">
        <v>65</v>
      </c>
      <c r="E8" s="49" t="s">
        <v>66</v>
      </c>
      <c r="F8" s="49"/>
      <c r="G8" s="49" t="s">
        <v>67</v>
      </c>
      <c r="H8" s="49"/>
      <c r="I8" s="49" t="s">
        <v>171</v>
      </c>
      <c r="J8" s="49"/>
    </row>
    <row r="9" spans="1:16" ht="13.5" thickBot="1">
      <c r="A9" s="59"/>
      <c r="B9" s="60"/>
      <c r="C9" s="60"/>
      <c r="D9" s="62"/>
      <c r="E9" s="39" t="s">
        <v>68</v>
      </c>
      <c r="F9" s="39" t="s">
        <v>64</v>
      </c>
      <c r="G9" s="39" t="s">
        <v>68</v>
      </c>
      <c r="H9" s="39" t="s">
        <v>64</v>
      </c>
      <c r="I9" s="45" t="s">
        <v>68</v>
      </c>
      <c r="J9" s="45" t="s">
        <v>64</v>
      </c>
    </row>
    <row r="10" spans="1:16" ht="13.5" thickTop="1">
      <c r="A10" s="26">
        <v>1</v>
      </c>
      <c r="B10" s="13" t="str">
        <f>Plan2!C12</f>
        <v>Serviços preliminares</v>
      </c>
      <c r="C10" s="7">
        <f>Plan2!I16</f>
        <v>1606.8106250000001</v>
      </c>
      <c r="D10" s="8">
        <f>C10/C$28</f>
        <v>1.8496467225316126E-2</v>
      </c>
      <c r="E10" s="9">
        <v>0.4</v>
      </c>
      <c r="F10" s="7">
        <f t="shared" ref="F10:F24" si="0">C10*E10</f>
        <v>642.7242500000001</v>
      </c>
      <c r="G10" s="9"/>
      <c r="H10" s="7">
        <f t="shared" ref="H10:H24" si="1">C10*G10</f>
        <v>0</v>
      </c>
      <c r="I10" s="9">
        <v>0.6</v>
      </c>
      <c r="J10" s="7">
        <f>C10*I10</f>
        <v>964.08637499999998</v>
      </c>
    </row>
    <row r="11" spans="1:16">
      <c r="A11" s="27">
        <v>2</v>
      </c>
      <c r="B11" s="3" t="str">
        <f>Plan2!C17</f>
        <v>Fundaçao</v>
      </c>
      <c r="C11" s="11">
        <f>Plan2!I22</f>
        <v>5104.8249999999998</v>
      </c>
      <c r="D11" s="8">
        <f t="shared" ref="D11:D24" si="2">C11/C$28</f>
        <v>5.8763134145614938E-2</v>
      </c>
      <c r="E11" s="9">
        <v>1</v>
      </c>
      <c r="F11" s="7">
        <f t="shared" si="0"/>
        <v>5104.8249999999998</v>
      </c>
      <c r="G11" s="9"/>
      <c r="H11" s="7">
        <f t="shared" si="1"/>
        <v>0</v>
      </c>
      <c r="I11" s="9"/>
      <c r="J11" s="7">
        <f t="shared" ref="J11:J24" si="3">C11*I11</f>
        <v>0</v>
      </c>
    </row>
    <row r="12" spans="1:16">
      <c r="A12" s="26">
        <v>3</v>
      </c>
      <c r="B12" s="13" t="str">
        <f>Plan2!C23</f>
        <v>Vigas Baldrame</v>
      </c>
      <c r="C12" s="11">
        <f>Plan2!I31</f>
        <v>3485.8077500000004</v>
      </c>
      <c r="D12" s="8">
        <f t="shared" si="2"/>
        <v>4.0126152888507287E-2</v>
      </c>
      <c r="E12" s="9">
        <v>1</v>
      </c>
      <c r="F12" s="7">
        <f t="shared" si="0"/>
        <v>3485.8077500000004</v>
      </c>
      <c r="G12" s="9"/>
      <c r="H12" s="7">
        <f t="shared" si="1"/>
        <v>0</v>
      </c>
      <c r="I12" s="9"/>
      <c r="J12" s="7">
        <f t="shared" si="3"/>
        <v>0</v>
      </c>
    </row>
    <row r="13" spans="1:16">
      <c r="A13" s="27">
        <v>4</v>
      </c>
      <c r="B13" s="13" t="str">
        <f>Plan2!C32</f>
        <v>Alvenaria</v>
      </c>
      <c r="C13" s="11">
        <f>Plan2!I37</f>
        <v>14409.116749999999</v>
      </c>
      <c r="D13" s="8">
        <f t="shared" si="2"/>
        <v>0.1658675587312155</v>
      </c>
      <c r="E13" s="9">
        <v>0.5</v>
      </c>
      <c r="F13" s="7">
        <f t="shared" si="0"/>
        <v>7204.5583749999996</v>
      </c>
      <c r="G13" s="9">
        <v>0.5</v>
      </c>
      <c r="H13" s="7">
        <f t="shared" si="1"/>
        <v>7204.5583749999996</v>
      </c>
      <c r="I13" s="9"/>
      <c r="J13" s="7">
        <f t="shared" si="3"/>
        <v>0</v>
      </c>
    </row>
    <row r="14" spans="1:16">
      <c r="A14" s="26">
        <v>6</v>
      </c>
      <c r="B14" s="13" t="str">
        <f>Plan2!C38</f>
        <v xml:space="preserve">Revestimentos (pisos) </v>
      </c>
      <c r="C14" s="11">
        <f>Plan2!I42</f>
        <v>12843.772500000001</v>
      </c>
      <c r="D14" s="8">
        <f t="shared" si="2"/>
        <v>0.14784842308076382</v>
      </c>
      <c r="E14" s="9"/>
      <c r="F14" s="7">
        <f t="shared" si="0"/>
        <v>0</v>
      </c>
      <c r="G14" s="9">
        <v>0.6</v>
      </c>
      <c r="H14" s="7">
        <f t="shared" si="1"/>
        <v>7706.2635</v>
      </c>
      <c r="I14" s="9">
        <v>0.4</v>
      </c>
      <c r="J14" s="7">
        <f t="shared" si="3"/>
        <v>5137.5090000000009</v>
      </c>
    </row>
    <row r="15" spans="1:16">
      <c r="A15" s="26">
        <v>7</v>
      </c>
      <c r="B15" s="13" t="str">
        <f>Plan2!C43</f>
        <v>Piso Externo</v>
      </c>
      <c r="C15" s="11">
        <f>Plan2!I47</f>
        <v>7690.8862500000005</v>
      </c>
      <c r="D15" s="8">
        <f t="shared" si="2"/>
        <v>8.8532041824629731E-2</v>
      </c>
      <c r="E15" s="9"/>
      <c r="F15" s="7">
        <f t="shared" si="0"/>
        <v>0</v>
      </c>
      <c r="G15" s="9">
        <v>1</v>
      </c>
      <c r="H15" s="7">
        <f t="shared" si="1"/>
        <v>7690.8862500000005</v>
      </c>
      <c r="I15" s="9"/>
      <c r="J15" s="7">
        <f t="shared" si="3"/>
        <v>0</v>
      </c>
    </row>
    <row r="16" spans="1:16">
      <c r="A16" s="27">
        <v>8</v>
      </c>
      <c r="B16" s="13" t="str">
        <f>Plan2!C48</f>
        <v>PINTURA DA ALVENARIA E TETOS</v>
      </c>
      <c r="C16" s="11">
        <f>Plan2!I51</f>
        <v>13734.8</v>
      </c>
      <c r="D16" s="8">
        <f t="shared" si="2"/>
        <v>0.15810530133024972</v>
      </c>
      <c r="E16" s="9"/>
      <c r="F16" s="7">
        <f t="shared" si="0"/>
        <v>0</v>
      </c>
      <c r="G16" s="9"/>
      <c r="H16" s="7">
        <f t="shared" si="1"/>
        <v>0</v>
      </c>
      <c r="I16" s="9">
        <v>1</v>
      </c>
      <c r="J16" s="7">
        <f t="shared" si="3"/>
        <v>13734.8</v>
      </c>
    </row>
    <row r="17" spans="1:10">
      <c r="A17" s="26">
        <v>9</v>
      </c>
      <c r="B17" s="30" t="str">
        <f>Plan2!C52</f>
        <v>PINTURA DAS ESQUADRIAS</v>
      </c>
      <c r="C17" s="11">
        <f>Plan2!I55</f>
        <v>2979.8500000000004</v>
      </c>
      <c r="D17" s="8">
        <f t="shared" si="2"/>
        <v>3.4301925195047961E-2</v>
      </c>
      <c r="E17" s="9"/>
      <c r="F17" s="7">
        <f t="shared" si="0"/>
        <v>0</v>
      </c>
      <c r="G17" s="9"/>
      <c r="H17" s="7">
        <f t="shared" si="1"/>
        <v>0</v>
      </c>
      <c r="I17" s="9">
        <v>1</v>
      </c>
      <c r="J17" s="7">
        <f t="shared" si="3"/>
        <v>2979.8500000000004</v>
      </c>
    </row>
    <row r="18" spans="1:10">
      <c r="A18" s="27">
        <v>10</v>
      </c>
      <c r="B18" s="30" t="str">
        <f>Plan2!C56</f>
        <v xml:space="preserve">ESQUADRIAS METALICA </v>
      </c>
      <c r="C18" s="11">
        <f>Plan2!I60</f>
        <v>6324.2475000000004</v>
      </c>
      <c r="D18" s="8">
        <f t="shared" si="2"/>
        <v>7.2800263321968914E-2</v>
      </c>
      <c r="E18" s="9"/>
      <c r="F18" s="7">
        <f t="shared" si="0"/>
        <v>0</v>
      </c>
      <c r="G18" s="9"/>
      <c r="H18" s="7">
        <f t="shared" si="1"/>
        <v>0</v>
      </c>
      <c r="I18" s="9">
        <v>1</v>
      </c>
      <c r="J18" s="7">
        <f t="shared" si="3"/>
        <v>6324.2475000000004</v>
      </c>
    </row>
    <row r="19" spans="1:10">
      <c r="A19" s="26">
        <v>11</v>
      </c>
      <c r="B19" s="15" t="str">
        <f>Plan2!C61</f>
        <v xml:space="preserve">ESQUADRILHAS DE MADEIRA </v>
      </c>
      <c r="C19" s="14">
        <f>Plan2!I63</f>
        <v>828.96249999999998</v>
      </c>
      <c r="D19" s="8">
        <f t="shared" si="2"/>
        <v>9.5424298754970688E-3</v>
      </c>
      <c r="E19" s="9"/>
      <c r="F19" s="7">
        <f t="shared" si="0"/>
        <v>0</v>
      </c>
      <c r="G19" s="9"/>
      <c r="H19" s="7">
        <f t="shared" si="1"/>
        <v>0</v>
      </c>
      <c r="I19" s="9">
        <v>1</v>
      </c>
      <c r="J19" s="7">
        <f t="shared" si="3"/>
        <v>828.96249999999998</v>
      </c>
    </row>
    <row r="20" spans="1:10">
      <c r="A20" s="27">
        <v>12</v>
      </c>
      <c r="B20" s="15" t="str">
        <f>Plan2!C64</f>
        <v>PEDRAS</v>
      </c>
      <c r="C20" s="14">
        <f>Plan2!I66</f>
        <v>6638.2260000000006</v>
      </c>
      <c r="D20" s="8">
        <f t="shared" si="2"/>
        <v>7.6414561699354816E-2</v>
      </c>
      <c r="E20" s="9">
        <v>1</v>
      </c>
      <c r="F20" s="7">
        <f t="shared" si="0"/>
        <v>6638.2260000000006</v>
      </c>
      <c r="G20" s="9"/>
      <c r="H20" s="7">
        <f t="shared" si="1"/>
        <v>0</v>
      </c>
      <c r="I20" s="9"/>
      <c r="J20" s="7">
        <f t="shared" si="3"/>
        <v>0</v>
      </c>
    </row>
    <row r="21" spans="1:10">
      <c r="A21" s="26">
        <v>13</v>
      </c>
      <c r="B21" s="15" t="str">
        <f>Plan2!C67</f>
        <v>RAMPAS</v>
      </c>
      <c r="C21" s="14">
        <f>Plan2!I69</f>
        <v>300</v>
      </c>
      <c r="D21" s="8">
        <f t="shared" si="2"/>
        <v>3.4533877740538575E-3</v>
      </c>
      <c r="E21" s="9"/>
      <c r="F21" s="7">
        <f t="shared" si="0"/>
        <v>0</v>
      </c>
      <c r="G21" s="9">
        <v>1</v>
      </c>
      <c r="H21" s="7">
        <f t="shared" si="1"/>
        <v>300</v>
      </c>
      <c r="I21" s="9"/>
      <c r="J21" s="7">
        <f t="shared" si="3"/>
        <v>0</v>
      </c>
    </row>
    <row r="22" spans="1:10">
      <c r="A22" s="27">
        <v>14</v>
      </c>
      <c r="B22" s="15" t="str">
        <f>Plan2!C70</f>
        <v>COBERTURA</v>
      </c>
      <c r="C22" s="14">
        <f>Plan2!I73</f>
        <v>3833.5625</v>
      </c>
      <c r="D22" s="8">
        <f t="shared" si="2"/>
        <v>4.4129259561904471E-2</v>
      </c>
      <c r="E22" s="9"/>
      <c r="F22" s="7">
        <f t="shared" si="0"/>
        <v>0</v>
      </c>
      <c r="G22" s="9">
        <v>1</v>
      </c>
      <c r="H22" s="7">
        <f t="shared" si="1"/>
        <v>3833.5625</v>
      </c>
      <c r="I22" s="9"/>
      <c r="J22" s="7">
        <f t="shared" si="3"/>
        <v>0</v>
      </c>
    </row>
    <row r="23" spans="1:10">
      <c r="A23" s="26">
        <v>15</v>
      </c>
      <c r="B23" s="15" t="str">
        <f>Plan2!C74</f>
        <v>HIDRAULICO</v>
      </c>
      <c r="C23" s="14">
        <f>Plan2!I96</f>
        <v>5644.65</v>
      </c>
      <c r="D23" s="8">
        <f t="shared" si="2"/>
        <v>6.4977217662710349E-2</v>
      </c>
      <c r="E23" s="9"/>
      <c r="F23" s="7">
        <f t="shared" si="0"/>
        <v>0</v>
      </c>
      <c r="G23" s="9">
        <v>1</v>
      </c>
      <c r="H23" s="7">
        <f t="shared" si="1"/>
        <v>5644.65</v>
      </c>
      <c r="I23" s="9"/>
      <c r="J23" s="7">
        <f t="shared" si="3"/>
        <v>0</v>
      </c>
    </row>
    <row r="24" spans="1:10">
      <c r="A24" s="27">
        <v>16</v>
      </c>
      <c r="B24" s="15" t="str">
        <f>Plan2!C97</f>
        <v>ELÉTRICO</v>
      </c>
      <c r="C24" s="14">
        <f>Plan2!I103</f>
        <v>1445.6999999999998</v>
      </c>
      <c r="D24" s="8">
        <f t="shared" si="2"/>
        <v>1.6641875683165535E-2</v>
      </c>
      <c r="E24" s="9"/>
      <c r="F24" s="7">
        <f t="shared" si="0"/>
        <v>0</v>
      </c>
      <c r="G24" s="9">
        <v>0.4</v>
      </c>
      <c r="H24" s="7">
        <f t="shared" si="1"/>
        <v>578.28</v>
      </c>
      <c r="I24" s="9">
        <v>0.6</v>
      </c>
      <c r="J24" s="7">
        <f t="shared" si="3"/>
        <v>867.41999999999985</v>
      </c>
    </row>
    <row r="25" spans="1:10">
      <c r="A25" s="40"/>
      <c r="B25" s="15"/>
      <c r="C25" s="14"/>
      <c r="D25" s="16"/>
      <c r="E25" s="17"/>
      <c r="F25" s="18"/>
      <c r="G25" s="12"/>
      <c r="H25" s="7"/>
      <c r="I25" s="12"/>
      <c r="J25" s="7"/>
    </row>
    <row r="26" spans="1:10">
      <c r="A26" s="52" t="s">
        <v>69</v>
      </c>
      <c r="B26" s="53"/>
      <c r="C26" s="10"/>
      <c r="D26" s="19"/>
      <c r="E26" s="20"/>
      <c r="F26" s="46">
        <f>SUM(F10:F24)</f>
        <v>23076.141374999999</v>
      </c>
      <c r="G26" s="46"/>
      <c r="H26" s="46">
        <f>SUM(H10:H24)</f>
        <v>32958.200624999998</v>
      </c>
      <c r="I26" s="46"/>
      <c r="J26" s="46">
        <f>SUM(J10:J24)</f>
        <v>30836.875375</v>
      </c>
    </row>
    <row r="27" spans="1:10">
      <c r="A27" s="54" t="s">
        <v>70</v>
      </c>
      <c r="B27" s="55"/>
      <c r="C27" s="21"/>
      <c r="D27" s="16"/>
      <c r="E27" s="15"/>
      <c r="F27" s="47"/>
      <c r="G27" s="48"/>
      <c r="H27" s="47"/>
      <c r="I27" s="48"/>
      <c r="J27" s="47">
        <f>SUM(F26:J26)</f>
        <v>86871.217374999993</v>
      </c>
    </row>
    <row r="28" spans="1:10" ht="13.5" thickBot="1">
      <c r="A28" s="56" t="s">
        <v>71</v>
      </c>
      <c r="B28" s="57"/>
      <c r="C28" s="22">
        <f>SUM(C10:C25)</f>
        <v>86871.217374999993</v>
      </c>
      <c r="D28" s="23">
        <f>SUM(D10:D27)</f>
        <v>1</v>
      </c>
      <c r="E28" s="24"/>
      <c r="F28" s="25"/>
      <c r="G28" s="25"/>
      <c r="H28" s="25"/>
      <c r="I28" s="25"/>
      <c r="J28" s="25"/>
    </row>
    <row r="29" spans="1:10" ht="13.5" thickTop="1">
      <c r="A29" s="1"/>
      <c r="B29" s="1"/>
      <c r="C29" s="1"/>
      <c r="D29" s="1"/>
      <c r="E29" s="1"/>
    </row>
    <row r="30" spans="1:10">
      <c r="A30" s="1"/>
      <c r="B30" s="1"/>
      <c r="C30" s="1"/>
      <c r="D30" s="1"/>
      <c r="E30" s="1"/>
    </row>
    <row r="31" spans="1:10">
      <c r="A31" s="1"/>
      <c r="B31" s="1"/>
      <c r="C31" s="1"/>
      <c r="D31" s="1"/>
      <c r="E31" s="1"/>
    </row>
    <row r="32" spans="1:10">
      <c r="A32" s="1"/>
      <c r="B32" s="1"/>
      <c r="C32" s="1"/>
      <c r="D32" s="1"/>
      <c r="E32" s="1"/>
    </row>
    <row r="33" spans="1:6">
      <c r="A33" s="1"/>
      <c r="B33" s="1"/>
      <c r="C33" s="1"/>
      <c r="D33" s="1"/>
      <c r="E33" s="1"/>
    </row>
    <row r="34" spans="1:6">
      <c r="A34" s="1"/>
      <c r="B34" s="1"/>
      <c r="C34" s="1"/>
      <c r="D34" s="1"/>
      <c r="E34" s="1"/>
    </row>
    <row r="35" spans="1:6">
      <c r="A35" s="1"/>
      <c r="B35" s="1"/>
      <c r="C35" s="1"/>
      <c r="D35" s="1"/>
      <c r="E35" s="1"/>
    </row>
    <row r="36" spans="1:6">
      <c r="A36" s="1"/>
      <c r="B36" s="1"/>
      <c r="C36" s="1"/>
      <c r="D36" s="1"/>
      <c r="E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  <row r="53" spans="1:6">
      <c r="A53" s="1"/>
      <c r="B53" s="1"/>
      <c r="C53" s="1"/>
      <c r="D53" s="1"/>
      <c r="E53" s="1"/>
      <c r="F53" s="1"/>
    </row>
    <row r="54" spans="1:6">
      <c r="A54" s="1"/>
      <c r="B54" s="1"/>
      <c r="C54" s="1"/>
      <c r="D54" s="1"/>
      <c r="E54" s="1"/>
      <c r="F54" s="1"/>
    </row>
    <row r="55" spans="1:6">
      <c r="A55" s="1"/>
      <c r="B55" s="1"/>
      <c r="C55" s="1"/>
      <c r="D55" s="1"/>
      <c r="E55" s="1"/>
      <c r="F55" s="1"/>
    </row>
    <row r="56" spans="1:6">
      <c r="A56" s="1"/>
      <c r="B56" s="1"/>
      <c r="C56" s="1"/>
      <c r="D56" s="1"/>
      <c r="E56" s="1"/>
      <c r="F56" s="1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</sheetData>
  <mergeCells count="15">
    <mergeCell ref="A1:J1"/>
    <mergeCell ref="A2:J2"/>
    <mergeCell ref="A27:B27"/>
    <mergeCell ref="A28:B28"/>
    <mergeCell ref="G8:H8"/>
    <mergeCell ref="A8:A9"/>
    <mergeCell ref="B8:B9"/>
    <mergeCell ref="C8:C9"/>
    <mergeCell ref="D8:D9"/>
    <mergeCell ref="E8:F8"/>
    <mergeCell ref="I8:J8"/>
    <mergeCell ref="A3:F3"/>
    <mergeCell ref="A5:F5"/>
    <mergeCell ref="A6:F6"/>
    <mergeCell ref="A26:B26"/>
  </mergeCells>
  <phoneticPr fontId="5" type="noConversion"/>
  <pageMargins left="0.39370078740157483" right="0.31496062992125984" top="1.1811023622047245" bottom="0.59055118110236227" header="0.51181102362204722" footer="0.51181102362204722"/>
  <pageSetup paperSize="9" scale="8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9"/>
  <sheetViews>
    <sheetView tabSelected="1" workbookViewId="0">
      <selection activeCell="C110" sqref="C110"/>
    </sheetView>
  </sheetViews>
  <sheetFormatPr defaultRowHeight="12.75"/>
  <cols>
    <col min="1" max="1" width="6.28515625" bestFit="1" customWidth="1"/>
    <col min="2" max="2" width="9.42578125" bestFit="1" customWidth="1"/>
    <col min="3" max="3" width="65.85546875" customWidth="1"/>
    <col min="4" max="4" width="5" bestFit="1" customWidth="1"/>
    <col min="5" max="5" width="6.85546875" bestFit="1" customWidth="1"/>
    <col min="6" max="6" width="9.28515625" bestFit="1" customWidth="1"/>
    <col min="7" max="7" width="9.140625" bestFit="1" customWidth="1"/>
    <col min="8" max="8" width="10.42578125" bestFit="1" customWidth="1"/>
    <col min="9" max="9" width="11.28515625" bestFit="1" customWidth="1"/>
  </cols>
  <sheetData>
    <row r="1" spans="1:13" ht="12" customHeight="1"/>
    <row r="2" spans="1:13" ht="28.5" hidden="1" customHeight="1">
      <c r="A2" s="65"/>
      <c r="B2" s="65"/>
      <c r="C2" s="65"/>
      <c r="D2" s="65"/>
      <c r="E2" s="65"/>
      <c r="F2" s="65"/>
      <c r="G2" s="65"/>
      <c r="H2" s="65"/>
      <c r="I2" s="65"/>
    </row>
    <row r="3" spans="1:13" ht="24.75" customHeight="1">
      <c r="A3" s="63" t="s">
        <v>172</v>
      </c>
      <c r="B3" s="63"/>
      <c r="C3" s="63"/>
      <c r="D3" s="63"/>
      <c r="E3" s="63"/>
      <c r="F3" s="63"/>
      <c r="G3" s="63"/>
      <c r="H3" s="63"/>
      <c r="I3" s="63"/>
    </row>
    <row r="4" spans="1:13" ht="30.75" customHeight="1">
      <c r="A4" s="63" t="s">
        <v>173</v>
      </c>
      <c r="B4" s="63"/>
      <c r="C4" s="63"/>
      <c r="D4" s="63"/>
      <c r="E4" s="63"/>
      <c r="F4" s="63"/>
      <c r="G4" s="63"/>
      <c r="H4" s="63"/>
      <c r="I4" s="63"/>
    </row>
    <row r="5" spans="1:13">
      <c r="B5" s="4"/>
      <c r="I5" s="2"/>
    </row>
    <row r="6" spans="1:13">
      <c r="A6" s="64" t="s">
        <v>16</v>
      </c>
      <c r="B6" s="64"/>
      <c r="C6" s="64"/>
      <c r="D6" s="64"/>
      <c r="E6" s="64"/>
      <c r="F6" s="64"/>
      <c r="G6" s="64"/>
      <c r="H6" s="64"/>
      <c r="I6" s="64"/>
    </row>
    <row r="7" spans="1:13">
      <c r="A7" s="66" t="s">
        <v>136</v>
      </c>
      <c r="B7" s="66"/>
      <c r="C7" s="66"/>
      <c r="D7" s="66"/>
      <c r="E7" s="66"/>
      <c r="F7" s="66"/>
      <c r="G7" s="66"/>
      <c r="H7" s="66"/>
      <c r="I7" s="66"/>
    </row>
    <row r="8" spans="1:13">
      <c r="A8" s="67" t="s">
        <v>0</v>
      </c>
      <c r="B8" s="68">
        <v>25</v>
      </c>
      <c r="C8" s="41"/>
      <c r="D8" s="41"/>
      <c r="E8" s="41"/>
      <c r="F8" s="41"/>
      <c r="G8" s="41"/>
      <c r="H8" s="41"/>
      <c r="I8" s="67"/>
    </row>
    <row r="9" spans="1:13">
      <c r="A9" s="69" t="s">
        <v>1</v>
      </c>
      <c r="B9" s="69" t="s">
        <v>2</v>
      </c>
      <c r="C9" s="69" t="s">
        <v>3</v>
      </c>
      <c r="D9" s="69" t="s">
        <v>4</v>
      </c>
      <c r="E9" s="69" t="s">
        <v>5</v>
      </c>
      <c r="F9" s="69" t="s">
        <v>6</v>
      </c>
      <c r="G9" s="69" t="s">
        <v>7</v>
      </c>
      <c r="H9" s="69" t="s">
        <v>8</v>
      </c>
      <c r="I9" s="69" t="s">
        <v>9</v>
      </c>
    </row>
    <row r="10" spans="1:13">
      <c r="A10" s="70" t="s">
        <v>137</v>
      </c>
      <c r="B10" s="71"/>
      <c r="C10" s="72"/>
      <c r="D10" s="32"/>
      <c r="E10" s="73"/>
      <c r="F10" s="74"/>
      <c r="G10" s="74"/>
      <c r="H10" s="74"/>
      <c r="I10" s="75"/>
    </row>
    <row r="11" spans="1:13">
      <c r="A11" s="76"/>
      <c r="B11" s="77"/>
      <c r="C11" s="78"/>
      <c r="D11" s="38"/>
      <c r="E11" s="73"/>
      <c r="F11" s="74"/>
      <c r="G11" s="74"/>
      <c r="H11" s="74"/>
      <c r="I11" s="75"/>
    </row>
    <row r="12" spans="1:13">
      <c r="A12" s="79">
        <v>1</v>
      </c>
      <c r="B12" s="80"/>
      <c r="C12" s="37" t="s">
        <v>170</v>
      </c>
      <c r="D12" s="33"/>
      <c r="E12" s="81"/>
      <c r="F12" s="31"/>
      <c r="G12" s="31"/>
      <c r="H12" s="31"/>
      <c r="I12" s="82"/>
    </row>
    <row r="13" spans="1:13">
      <c r="A13" s="83" t="s">
        <v>10</v>
      </c>
      <c r="B13" s="84" t="s">
        <v>13</v>
      </c>
      <c r="C13" s="34" t="s">
        <v>72</v>
      </c>
      <c r="D13" s="31" t="s">
        <v>11</v>
      </c>
      <c r="E13" s="84">
        <v>32.4</v>
      </c>
      <c r="F13" s="85">
        <v>3.59</v>
      </c>
      <c r="G13" s="85">
        <f t="shared" ref="G13:G46" si="0">F13*(1+($B$8/100))</f>
        <v>4.4874999999999998</v>
      </c>
      <c r="H13" s="85">
        <f>E13*G13</f>
        <v>145.39499999999998</v>
      </c>
      <c r="I13" s="82"/>
      <c r="K13" s="3"/>
      <c r="L13" s="3"/>
      <c r="M13" s="3"/>
    </row>
    <row r="14" spans="1:13">
      <c r="A14" s="83" t="s">
        <v>12</v>
      </c>
      <c r="B14" s="84" t="s">
        <v>15</v>
      </c>
      <c r="C14" s="34" t="s">
        <v>73</v>
      </c>
      <c r="D14" s="35" t="s">
        <v>11</v>
      </c>
      <c r="E14" s="84">
        <v>56</v>
      </c>
      <c r="F14" s="85">
        <v>3.01</v>
      </c>
      <c r="G14" s="85">
        <f t="shared" si="0"/>
        <v>3.7624999999999997</v>
      </c>
      <c r="H14" s="85">
        <f>E14*G14</f>
        <v>210.7</v>
      </c>
      <c r="I14" s="82"/>
    </row>
    <row r="15" spans="1:13">
      <c r="A15" s="83" t="s">
        <v>14</v>
      </c>
      <c r="B15" s="86">
        <v>9537</v>
      </c>
      <c r="C15" s="34" t="s">
        <v>74</v>
      </c>
      <c r="D15" s="35" t="s">
        <v>11</v>
      </c>
      <c r="E15" s="84">
        <v>540.85</v>
      </c>
      <c r="F15" s="85">
        <v>1.85</v>
      </c>
      <c r="G15" s="85">
        <f t="shared" si="0"/>
        <v>2.3125</v>
      </c>
      <c r="H15" s="85">
        <f>E15*G15</f>
        <v>1250.715625</v>
      </c>
      <c r="I15" s="82"/>
      <c r="K15" t="s">
        <v>16</v>
      </c>
      <c r="L15" s="3"/>
    </row>
    <row r="16" spans="1:13">
      <c r="A16" s="79"/>
      <c r="B16" s="80"/>
      <c r="C16" s="34"/>
      <c r="D16" s="35"/>
      <c r="E16" s="84"/>
      <c r="F16" s="87"/>
      <c r="G16" s="85"/>
      <c r="H16" s="85"/>
      <c r="I16" s="82">
        <f>SUM(H13:H15)</f>
        <v>1606.8106250000001</v>
      </c>
      <c r="L16" s="3"/>
    </row>
    <row r="17" spans="1:14">
      <c r="A17" s="79">
        <v>2</v>
      </c>
      <c r="B17" s="80"/>
      <c r="C17" s="37" t="s">
        <v>17</v>
      </c>
      <c r="D17" s="35"/>
      <c r="E17" s="84"/>
      <c r="F17" s="87"/>
      <c r="G17" s="85"/>
      <c r="H17" s="85"/>
      <c r="I17" s="82"/>
    </row>
    <row r="18" spans="1:14" ht="22.5">
      <c r="A18" s="83" t="s">
        <v>18</v>
      </c>
      <c r="B18" s="86">
        <v>74156</v>
      </c>
      <c r="C18" s="88" t="s">
        <v>75</v>
      </c>
      <c r="D18" s="35" t="s">
        <v>19</v>
      </c>
      <c r="E18" s="84">
        <v>57</v>
      </c>
      <c r="F18" s="85">
        <v>36.46</v>
      </c>
      <c r="G18" s="85">
        <f t="shared" si="0"/>
        <v>45.575000000000003</v>
      </c>
      <c r="H18" s="85">
        <f>E18*G18</f>
        <v>2597.7750000000001</v>
      </c>
      <c r="I18" s="82"/>
    </row>
    <row r="19" spans="1:14">
      <c r="A19" s="83" t="s">
        <v>21</v>
      </c>
      <c r="B19" s="86">
        <v>95576</v>
      </c>
      <c r="C19" s="34" t="s">
        <v>97</v>
      </c>
      <c r="D19" s="35" t="s">
        <v>20</v>
      </c>
      <c r="E19" s="84">
        <v>172</v>
      </c>
      <c r="F19" s="85">
        <v>7.26</v>
      </c>
      <c r="G19" s="85">
        <f t="shared" si="0"/>
        <v>9.0749999999999993</v>
      </c>
      <c r="H19" s="85">
        <f>E19*G19</f>
        <v>1560.8999999999999</v>
      </c>
      <c r="I19" s="82"/>
    </row>
    <row r="20" spans="1:14">
      <c r="A20" s="83" t="s">
        <v>22</v>
      </c>
      <c r="B20" s="41">
        <v>33</v>
      </c>
      <c r="C20" s="34" t="s">
        <v>92</v>
      </c>
      <c r="D20" s="42" t="s">
        <v>20</v>
      </c>
      <c r="E20" s="44">
        <v>122</v>
      </c>
      <c r="F20" s="43">
        <v>4.6100000000000003</v>
      </c>
      <c r="G20" s="85">
        <f t="shared" si="0"/>
        <v>5.7625000000000002</v>
      </c>
      <c r="H20" s="85">
        <f>E20*G20</f>
        <v>703.02499999999998</v>
      </c>
      <c r="I20" s="82"/>
    </row>
    <row r="21" spans="1:14">
      <c r="A21" s="83" t="s">
        <v>24</v>
      </c>
      <c r="B21" s="34">
        <v>39</v>
      </c>
      <c r="C21" s="34" t="s">
        <v>91</v>
      </c>
      <c r="D21" s="42" t="s">
        <v>20</v>
      </c>
      <c r="E21" s="44">
        <v>50</v>
      </c>
      <c r="F21" s="43">
        <v>3.89</v>
      </c>
      <c r="G21" s="85">
        <f t="shared" si="0"/>
        <v>4.8624999999999998</v>
      </c>
      <c r="H21" s="85">
        <f>E21*G21</f>
        <v>243.125</v>
      </c>
      <c r="I21" s="82"/>
    </row>
    <row r="22" spans="1:14">
      <c r="A22" s="83"/>
      <c r="B22" s="86"/>
      <c r="C22" s="34"/>
      <c r="D22" s="35"/>
      <c r="E22" s="84"/>
      <c r="F22" s="85"/>
      <c r="G22" s="85"/>
      <c r="H22" s="85"/>
      <c r="I22" s="82">
        <f>SUM(H18:H21)</f>
        <v>5104.8249999999998</v>
      </c>
    </row>
    <row r="23" spans="1:14">
      <c r="A23" s="83">
        <v>3</v>
      </c>
      <c r="B23" s="89"/>
      <c r="C23" s="36" t="s">
        <v>25</v>
      </c>
      <c r="D23" s="35"/>
      <c r="E23" s="84"/>
      <c r="F23" s="87"/>
      <c r="G23" s="85"/>
      <c r="H23" s="85"/>
      <c r="I23" s="82"/>
    </row>
    <row r="24" spans="1:14">
      <c r="A24" s="83" t="s">
        <v>26</v>
      </c>
      <c r="B24" s="86">
        <v>96523</v>
      </c>
      <c r="C24" s="34" t="s">
        <v>93</v>
      </c>
      <c r="D24" s="35" t="s">
        <v>23</v>
      </c>
      <c r="E24" s="84">
        <v>1.52</v>
      </c>
      <c r="F24" s="85">
        <v>56.77</v>
      </c>
      <c r="G24" s="85">
        <f t="shared" si="0"/>
        <v>70.962500000000006</v>
      </c>
      <c r="H24" s="85">
        <f t="shared" ref="H24:H46" si="1">E24*G24</f>
        <v>107.86300000000001</v>
      </c>
      <c r="I24" s="82"/>
    </row>
    <row r="25" spans="1:14">
      <c r="A25" s="83" t="s">
        <v>27</v>
      </c>
      <c r="B25" s="86">
        <v>96616</v>
      </c>
      <c r="C25" s="34" t="s">
        <v>94</v>
      </c>
      <c r="D25" s="35" t="s">
        <v>23</v>
      </c>
      <c r="E25" s="84">
        <v>0.22</v>
      </c>
      <c r="F25" s="85">
        <v>353.49</v>
      </c>
      <c r="G25" s="85">
        <f t="shared" si="0"/>
        <v>441.86250000000001</v>
      </c>
      <c r="H25" s="85">
        <f t="shared" si="1"/>
        <v>97.20975</v>
      </c>
      <c r="I25" s="82"/>
    </row>
    <row r="26" spans="1:14" ht="22.5">
      <c r="A26" s="83" t="s">
        <v>28</v>
      </c>
      <c r="B26" s="86">
        <v>92442</v>
      </c>
      <c r="C26" s="88" t="s">
        <v>76</v>
      </c>
      <c r="D26" s="35" t="s">
        <v>11</v>
      </c>
      <c r="E26" s="84">
        <v>21.6</v>
      </c>
      <c r="F26" s="85">
        <v>29.45</v>
      </c>
      <c r="G26" s="85">
        <f t="shared" si="0"/>
        <v>36.8125</v>
      </c>
      <c r="H26" s="85">
        <f t="shared" si="1"/>
        <v>795.15000000000009</v>
      </c>
      <c r="I26" s="82"/>
      <c r="N26" t="s">
        <v>16</v>
      </c>
    </row>
    <row r="27" spans="1:14">
      <c r="A27" s="83" t="s">
        <v>29</v>
      </c>
      <c r="B27" s="86">
        <v>96546</v>
      </c>
      <c r="C27" s="34" t="s">
        <v>175</v>
      </c>
      <c r="D27" s="35" t="s">
        <v>20</v>
      </c>
      <c r="E27" s="84">
        <v>137</v>
      </c>
      <c r="F27" s="85">
        <v>6.69</v>
      </c>
      <c r="G27" s="85">
        <f t="shared" si="0"/>
        <v>8.3625000000000007</v>
      </c>
      <c r="H27" s="85">
        <f t="shared" si="1"/>
        <v>1145.6625000000001</v>
      </c>
      <c r="I27" s="82"/>
    </row>
    <row r="28" spans="1:14" ht="22.5">
      <c r="A28" s="83" t="s">
        <v>30</v>
      </c>
      <c r="B28" s="86">
        <v>96555</v>
      </c>
      <c r="C28" s="88" t="s">
        <v>77</v>
      </c>
      <c r="D28" s="35" t="s">
        <v>23</v>
      </c>
      <c r="E28" s="84">
        <v>1.3</v>
      </c>
      <c r="F28" s="85">
        <v>362.56</v>
      </c>
      <c r="G28" s="85">
        <f t="shared" si="0"/>
        <v>453.2</v>
      </c>
      <c r="H28" s="85">
        <f t="shared" si="1"/>
        <v>589.16</v>
      </c>
      <c r="I28" s="82"/>
      <c r="J28" s="3" t="s">
        <v>16</v>
      </c>
    </row>
    <row r="29" spans="1:14">
      <c r="A29" s="83" t="s">
        <v>138</v>
      </c>
      <c r="B29" s="86">
        <v>39</v>
      </c>
      <c r="C29" s="88" t="s">
        <v>91</v>
      </c>
      <c r="D29" s="42" t="s">
        <v>20</v>
      </c>
      <c r="E29" s="44">
        <v>43</v>
      </c>
      <c r="F29" s="43">
        <v>3.89</v>
      </c>
      <c r="G29" s="85">
        <f t="shared" ref="G29" si="2">F29*(1+($B$8/100))</f>
        <v>4.8624999999999998</v>
      </c>
      <c r="H29" s="85">
        <f t="shared" ref="H29" si="3">E29*G29</f>
        <v>209.08750000000001</v>
      </c>
      <c r="I29" s="82"/>
    </row>
    <row r="30" spans="1:14">
      <c r="A30" s="83" t="s">
        <v>139</v>
      </c>
      <c r="B30" s="86">
        <v>33</v>
      </c>
      <c r="C30" s="88" t="s">
        <v>92</v>
      </c>
      <c r="D30" s="42" t="s">
        <v>20</v>
      </c>
      <c r="E30" s="44">
        <v>94</v>
      </c>
      <c r="F30" s="43">
        <v>4.6100000000000003</v>
      </c>
      <c r="G30" s="85">
        <f t="shared" ref="G30" si="4">F30*(1+($B$8/100))</f>
        <v>5.7625000000000002</v>
      </c>
      <c r="H30" s="85">
        <f t="shared" ref="H30" si="5">E30*G30</f>
        <v>541.67500000000007</v>
      </c>
      <c r="I30" s="82"/>
    </row>
    <row r="31" spans="1:14">
      <c r="A31" s="79"/>
      <c r="B31" s="89"/>
      <c r="C31" s="34"/>
      <c r="D31" s="35"/>
      <c r="E31" s="84"/>
      <c r="F31" s="87"/>
      <c r="G31" s="85"/>
      <c r="H31" s="85"/>
      <c r="I31" s="82">
        <f>SUM(H24:H30)</f>
        <v>3485.8077500000004</v>
      </c>
    </row>
    <row r="32" spans="1:14">
      <c r="A32" s="83">
        <v>4</v>
      </c>
      <c r="B32" s="89"/>
      <c r="C32" s="36" t="s">
        <v>35</v>
      </c>
      <c r="D32" s="35"/>
      <c r="E32" s="84"/>
      <c r="F32" s="85"/>
      <c r="G32" s="85"/>
      <c r="H32" s="85"/>
      <c r="I32" s="82"/>
    </row>
    <row r="33" spans="1:9" ht="22.5">
      <c r="A33" s="83" t="s">
        <v>31</v>
      </c>
      <c r="B33" s="86">
        <v>87491</v>
      </c>
      <c r="C33" s="88" t="s">
        <v>78</v>
      </c>
      <c r="D33" s="31" t="s">
        <v>11</v>
      </c>
      <c r="E33" s="84">
        <v>98.16</v>
      </c>
      <c r="F33" s="85">
        <v>43.17</v>
      </c>
      <c r="G33" s="85">
        <f t="shared" si="0"/>
        <v>53.962500000000006</v>
      </c>
      <c r="H33" s="85">
        <f t="shared" si="1"/>
        <v>5296.9590000000007</v>
      </c>
      <c r="I33" s="82"/>
    </row>
    <row r="34" spans="1:9" ht="22.5">
      <c r="A34" s="83" t="s">
        <v>32</v>
      </c>
      <c r="B34" s="86">
        <v>87879</v>
      </c>
      <c r="C34" s="88" t="s">
        <v>79</v>
      </c>
      <c r="D34" s="31" t="s">
        <v>11</v>
      </c>
      <c r="E34" s="84">
        <v>268.32</v>
      </c>
      <c r="F34" s="85">
        <v>2.37</v>
      </c>
      <c r="G34" s="85">
        <f t="shared" si="0"/>
        <v>2.9625000000000004</v>
      </c>
      <c r="H34" s="85">
        <f t="shared" si="1"/>
        <v>794.89800000000002</v>
      </c>
      <c r="I34" s="82"/>
    </row>
    <row r="35" spans="1:9" ht="22.5">
      <c r="A35" s="83" t="s">
        <v>33</v>
      </c>
      <c r="B35" s="86">
        <v>90406</v>
      </c>
      <c r="C35" s="90" t="s">
        <v>80</v>
      </c>
      <c r="D35" s="31" t="s">
        <v>11</v>
      </c>
      <c r="E35" s="84">
        <v>124.42</v>
      </c>
      <c r="F35" s="85">
        <v>28.89</v>
      </c>
      <c r="G35" s="85">
        <f t="shared" si="0"/>
        <v>36.112499999999997</v>
      </c>
      <c r="H35" s="85">
        <f t="shared" si="1"/>
        <v>4493.1172499999993</v>
      </c>
      <c r="I35" s="82"/>
    </row>
    <row r="36" spans="1:9" ht="45">
      <c r="A36" s="83" t="s">
        <v>140</v>
      </c>
      <c r="B36" s="86">
        <v>87531</v>
      </c>
      <c r="C36" s="90" t="s">
        <v>81</v>
      </c>
      <c r="D36" s="31" t="s">
        <v>11</v>
      </c>
      <c r="E36" s="84">
        <v>143.9</v>
      </c>
      <c r="F36" s="85">
        <v>21.26</v>
      </c>
      <c r="G36" s="85">
        <f t="shared" si="0"/>
        <v>26.575000000000003</v>
      </c>
      <c r="H36" s="85">
        <f t="shared" si="1"/>
        <v>3824.1425000000004</v>
      </c>
      <c r="I36" s="82"/>
    </row>
    <row r="37" spans="1:9">
      <c r="A37" s="79"/>
      <c r="B37" s="91"/>
      <c r="C37" s="82"/>
      <c r="D37" s="35"/>
      <c r="E37" s="81"/>
      <c r="F37" s="85"/>
      <c r="G37" s="85"/>
      <c r="H37" s="85"/>
      <c r="I37" s="82">
        <f>SUM(H33:H36)</f>
        <v>14409.116749999999</v>
      </c>
    </row>
    <row r="38" spans="1:9">
      <c r="A38" s="79">
        <v>5</v>
      </c>
      <c r="B38" s="91"/>
      <c r="C38" s="37" t="s">
        <v>39</v>
      </c>
      <c r="D38" s="35"/>
      <c r="E38" s="81"/>
      <c r="F38" s="85"/>
      <c r="G38" s="85"/>
      <c r="H38" s="85"/>
      <c r="I38" s="82"/>
    </row>
    <row r="39" spans="1:9" ht="33.75">
      <c r="A39" s="83" t="s">
        <v>34</v>
      </c>
      <c r="B39" s="86">
        <v>87265</v>
      </c>
      <c r="C39" s="92" t="s">
        <v>95</v>
      </c>
      <c r="D39" s="35" t="s">
        <v>11</v>
      </c>
      <c r="E39" s="81">
        <v>143.9</v>
      </c>
      <c r="F39" s="85">
        <v>51.82</v>
      </c>
      <c r="G39" s="85">
        <f t="shared" si="0"/>
        <v>64.775000000000006</v>
      </c>
      <c r="H39" s="85">
        <f t="shared" si="1"/>
        <v>9321.1225000000013</v>
      </c>
      <c r="I39" s="82"/>
    </row>
    <row r="40" spans="1:9" ht="22.5">
      <c r="A40" s="83" t="s">
        <v>141</v>
      </c>
      <c r="B40" s="86">
        <v>87247</v>
      </c>
      <c r="C40" s="92" t="s">
        <v>82</v>
      </c>
      <c r="D40" s="35" t="s">
        <v>11</v>
      </c>
      <c r="E40" s="81">
        <v>47</v>
      </c>
      <c r="F40" s="85">
        <v>30.55</v>
      </c>
      <c r="G40" s="85">
        <f t="shared" si="0"/>
        <v>38.1875</v>
      </c>
      <c r="H40" s="85">
        <f t="shared" si="1"/>
        <v>1794.8125</v>
      </c>
      <c r="I40" s="82"/>
    </row>
    <row r="41" spans="1:9" ht="22.5">
      <c r="A41" s="83" t="s">
        <v>142</v>
      </c>
      <c r="B41" s="86">
        <v>87700</v>
      </c>
      <c r="C41" s="92" t="s">
        <v>83</v>
      </c>
      <c r="D41" s="35" t="s">
        <v>11</v>
      </c>
      <c r="E41" s="81">
        <v>47</v>
      </c>
      <c r="F41" s="85">
        <v>29.41</v>
      </c>
      <c r="G41" s="85">
        <f t="shared" si="0"/>
        <v>36.762500000000003</v>
      </c>
      <c r="H41" s="85">
        <f t="shared" si="1"/>
        <v>1727.8375000000001</v>
      </c>
      <c r="I41" s="82"/>
    </row>
    <row r="42" spans="1:9">
      <c r="A42" s="83"/>
      <c r="B42" s="86"/>
      <c r="C42" s="93"/>
      <c r="D42" s="35"/>
      <c r="E42" s="81"/>
      <c r="F42" s="85"/>
      <c r="G42" s="85"/>
      <c r="H42" s="85"/>
      <c r="I42" s="82">
        <f>SUM(H39:H41)</f>
        <v>12843.772500000001</v>
      </c>
    </row>
    <row r="43" spans="1:9">
      <c r="A43" s="83">
        <v>6</v>
      </c>
      <c r="B43" s="91"/>
      <c r="C43" s="37" t="s">
        <v>42</v>
      </c>
      <c r="D43" s="35"/>
      <c r="E43" s="81"/>
      <c r="F43" s="85"/>
      <c r="G43" s="85"/>
      <c r="H43" s="85"/>
      <c r="I43" s="82"/>
    </row>
    <row r="44" spans="1:9" ht="22.5">
      <c r="A44" s="83" t="s">
        <v>36</v>
      </c>
      <c r="B44" s="86">
        <v>87700</v>
      </c>
      <c r="C44" s="92" t="s">
        <v>83</v>
      </c>
      <c r="D44" s="35" t="s">
        <v>11</v>
      </c>
      <c r="E44" s="81">
        <v>81.7</v>
      </c>
      <c r="F44" s="85">
        <v>29.41</v>
      </c>
      <c r="G44" s="85">
        <f t="shared" si="0"/>
        <v>36.762500000000003</v>
      </c>
      <c r="H44" s="85">
        <f t="shared" si="1"/>
        <v>3003.4962500000001</v>
      </c>
      <c r="I44" s="82"/>
    </row>
    <row r="45" spans="1:9">
      <c r="A45" s="83" t="s">
        <v>37</v>
      </c>
      <c r="B45" s="86">
        <v>73465</v>
      </c>
      <c r="C45" s="93" t="s">
        <v>84</v>
      </c>
      <c r="D45" s="35" t="s">
        <v>11</v>
      </c>
      <c r="E45" s="81">
        <v>81.7</v>
      </c>
      <c r="F45" s="85">
        <v>27.12</v>
      </c>
      <c r="G45" s="85">
        <f t="shared" si="0"/>
        <v>33.9</v>
      </c>
      <c r="H45" s="85">
        <f t="shared" si="1"/>
        <v>2769.63</v>
      </c>
      <c r="I45" s="82"/>
    </row>
    <row r="46" spans="1:9">
      <c r="A46" s="83" t="s">
        <v>38</v>
      </c>
      <c r="B46" s="86">
        <v>94263</v>
      </c>
      <c r="C46" s="34" t="s">
        <v>101</v>
      </c>
      <c r="D46" s="31" t="s">
        <v>19</v>
      </c>
      <c r="E46" s="94">
        <v>83.2</v>
      </c>
      <c r="F46" s="95">
        <v>18.440000000000001</v>
      </c>
      <c r="G46" s="85">
        <f t="shared" si="0"/>
        <v>23.05</v>
      </c>
      <c r="H46" s="85">
        <f t="shared" si="1"/>
        <v>1917.7600000000002</v>
      </c>
      <c r="I46" s="82"/>
    </row>
    <row r="47" spans="1:9">
      <c r="A47" s="79"/>
      <c r="B47" s="86"/>
      <c r="C47" s="34"/>
      <c r="D47" s="31"/>
      <c r="E47" s="94"/>
      <c r="F47" s="95"/>
      <c r="G47" s="85"/>
      <c r="H47" s="85"/>
      <c r="I47" s="82">
        <f>SUM(H44:H46)</f>
        <v>7690.8862500000005</v>
      </c>
    </row>
    <row r="48" spans="1:9">
      <c r="A48" s="83">
        <v>7</v>
      </c>
      <c r="B48" s="89"/>
      <c r="C48" s="37" t="s">
        <v>43</v>
      </c>
      <c r="D48" s="31"/>
      <c r="E48" s="84"/>
      <c r="F48" s="85"/>
      <c r="G48" s="85"/>
      <c r="H48" s="85"/>
      <c r="I48" s="82"/>
    </row>
    <row r="49" spans="1:10">
      <c r="A49" s="83" t="s">
        <v>40</v>
      </c>
      <c r="B49" s="86">
        <v>79464</v>
      </c>
      <c r="C49" s="34" t="s">
        <v>102</v>
      </c>
      <c r="D49" s="31" t="s">
        <v>11</v>
      </c>
      <c r="E49" s="84">
        <v>418</v>
      </c>
      <c r="F49" s="85">
        <v>14.79</v>
      </c>
      <c r="G49" s="85">
        <f>F49*(1+($B$8/100))</f>
        <v>18.487499999999997</v>
      </c>
      <c r="H49" s="85">
        <f>E49*G49</f>
        <v>7727.7749999999987</v>
      </c>
      <c r="I49" s="82"/>
    </row>
    <row r="50" spans="1:10">
      <c r="A50" s="83" t="s">
        <v>41</v>
      </c>
      <c r="B50" s="86">
        <v>88487</v>
      </c>
      <c r="C50" s="34" t="s">
        <v>85</v>
      </c>
      <c r="D50" s="31" t="s">
        <v>11</v>
      </c>
      <c r="E50" s="84">
        <v>674</v>
      </c>
      <c r="F50" s="85">
        <v>7.13</v>
      </c>
      <c r="G50" s="85">
        <f>F50*(1+($B$8/100))</f>
        <v>8.9124999999999996</v>
      </c>
      <c r="H50" s="85">
        <f>E50*G50</f>
        <v>6007.0249999999996</v>
      </c>
      <c r="I50" s="82"/>
    </row>
    <row r="51" spans="1:10">
      <c r="A51" s="83"/>
      <c r="B51" s="86"/>
      <c r="C51" s="34"/>
      <c r="D51" s="31"/>
      <c r="E51" s="84"/>
      <c r="F51" s="85"/>
      <c r="G51" s="85"/>
      <c r="H51" s="85"/>
      <c r="I51" s="82">
        <f>SUM(H49:H50)</f>
        <v>13734.8</v>
      </c>
    </row>
    <row r="52" spans="1:10">
      <c r="A52" s="83">
        <v>8</v>
      </c>
      <c r="B52" s="86"/>
      <c r="C52" s="37" t="s">
        <v>46</v>
      </c>
      <c r="D52" s="31"/>
      <c r="E52" s="94"/>
      <c r="F52" s="95"/>
      <c r="G52" s="85"/>
      <c r="H52" s="85"/>
      <c r="I52" s="82"/>
    </row>
    <row r="53" spans="1:10">
      <c r="A53" s="83" t="s">
        <v>44</v>
      </c>
      <c r="B53" s="86" t="s">
        <v>48</v>
      </c>
      <c r="C53" s="34" t="s">
        <v>86</v>
      </c>
      <c r="D53" s="31" t="s">
        <v>11</v>
      </c>
      <c r="E53" s="96">
        <v>44</v>
      </c>
      <c r="F53" s="95">
        <v>13.03</v>
      </c>
      <c r="G53" s="85">
        <f>F53*(1+($B$8/100))</f>
        <v>16.287499999999998</v>
      </c>
      <c r="H53" s="85">
        <f>E53*G53</f>
        <v>716.64999999999986</v>
      </c>
      <c r="I53" s="82"/>
    </row>
    <row r="54" spans="1:10">
      <c r="A54" s="83" t="s">
        <v>45</v>
      </c>
      <c r="B54" s="86" t="s">
        <v>50</v>
      </c>
      <c r="C54" s="34" t="s">
        <v>87</v>
      </c>
      <c r="D54" s="31" t="s">
        <v>11</v>
      </c>
      <c r="E54" s="94">
        <v>92</v>
      </c>
      <c r="F54" s="95">
        <v>19.68</v>
      </c>
      <c r="G54" s="85">
        <f>F54*(1+($B$8/100))</f>
        <v>24.6</v>
      </c>
      <c r="H54" s="85">
        <f>E54*G54</f>
        <v>2263.2000000000003</v>
      </c>
      <c r="I54" s="82"/>
    </row>
    <row r="55" spans="1:10">
      <c r="A55" s="79"/>
      <c r="B55" s="86"/>
      <c r="C55" s="34"/>
      <c r="D55" s="31"/>
      <c r="E55" s="94"/>
      <c r="F55" s="95"/>
      <c r="G55" s="85"/>
      <c r="H55" s="85"/>
      <c r="I55" s="82">
        <f>SUM(H53:H54)</f>
        <v>2979.8500000000004</v>
      </c>
    </row>
    <row r="56" spans="1:10">
      <c r="A56" s="79">
        <v>9</v>
      </c>
      <c r="B56" s="86"/>
      <c r="C56" s="37" t="s">
        <v>51</v>
      </c>
      <c r="D56" s="31"/>
      <c r="E56" s="94"/>
      <c r="F56" s="95"/>
      <c r="G56" s="85"/>
      <c r="H56" s="85"/>
      <c r="I56" s="82"/>
    </row>
    <row r="57" spans="1:10">
      <c r="A57" s="83" t="s">
        <v>47</v>
      </c>
      <c r="B57" s="86" t="s">
        <v>53</v>
      </c>
      <c r="C57" s="34" t="s">
        <v>99</v>
      </c>
      <c r="D57" s="31" t="s">
        <v>11</v>
      </c>
      <c r="E57" s="94">
        <v>3.36</v>
      </c>
      <c r="F57" s="95">
        <v>479.26</v>
      </c>
      <c r="G57" s="85">
        <f>F57*(1+($B$8/100))</f>
        <v>599.07500000000005</v>
      </c>
      <c r="H57" s="85">
        <f>E57*G57</f>
        <v>2012.8920000000001</v>
      </c>
      <c r="I57" s="82"/>
    </row>
    <row r="58" spans="1:10">
      <c r="A58" s="83" t="s">
        <v>49</v>
      </c>
      <c r="B58" s="86">
        <v>91341</v>
      </c>
      <c r="C58" s="34" t="s">
        <v>100</v>
      </c>
      <c r="D58" s="31" t="s">
        <v>11</v>
      </c>
      <c r="E58" s="94">
        <v>4.32</v>
      </c>
      <c r="F58" s="95">
        <v>573.91999999999996</v>
      </c>
      <c r="G58" s="85">
        <f t="shared" ref="G58:G102" si="6">F58*(1+($B$8/100))</f>
        <v>717.4</v>
      </c>
      <c r="H58" s="85">
        <f t="shared" ref="H58:H102" si="7">E58*G58</f>
        <v>3099.1680000000001</v>
      </c>
      <c r="I58" s="82"/>
    </row>
    <row r="59" spans="1:10">
      <c r="A59" s="83" t="s">
        <v>143</v>
      </c>
      <c r="B59" s="86">
        <v>94562</v>
      </c>
      <c r="C59" s="34" t="s">
        <v>88</v>
      </c>
      <c r="D59" s="31" t="s">
        <v>11</v>
      </c>
      <c r="E59" s="94">
        <v>2.5</v>
      </c>
      <c r="F59" s="95">
        <v>387.9</v>
      </c>
      <c r="G59" s="85">
        <f t="shared" si="6"/>
        <v>484.875</v>
      </c>
      <c r="H59" s="85">
        <f t="shared" si="7"/>
        <v>1212.1875</v>
      </c>
      <c r="I59" s="82"/>
    </row>
    <row r="60" spans="1:10">
      <c r="A60" s="83"/>
      <c r="B60" s="86"/>
      <c r="C60" s="34"/>
      <c r="D60" s="31"/>
      <c r="E60" s="94"/>
      <c r="F60" s="95"/>
      <c r="G60" s="85"/>
      <c r="H60" s="85"/>
      <c r="I60" s="82">
        <f>SUM(H57:H59)</f>
        <v>6324.2475000000004</v>
      </c>
      <c r="J60" s="3" t="s">
        <v>16</v>
      </c>
    </row>
    <row r="61" spans="1:10">
      <c r="A61" s="83">
        <v>10</v>
      </c>
      <c r="B61" s="97"/>
      <c r="C61" s="37" t="s">
        <v>54</v>
      </c>
      <c r="D61" s="31"/>
      <c r="E61" s="94"/>
      <c r="F61" s="95"/>
      <c r="G61" s="85"/>
      <c r="H61" s="85"/>
      <c r="I61" s="82"/>
      <c r="J61" s="3"/>
    </row>
    <row r="62" spans="1:10" ht="22.5">
      <c r="A62" s="83" t="s">
        <v>52</v>
      </c>
      <c r="B62" s="97">
        <v>90843</v>
      </c>
      <c r="C62" s="88" t="s">
        <v>98</v>
      </c>
      <c r="D62" s="31" t="s">
        <v>107</v>
      </c>
      <c r="E62" s="94">
        <v>1</v>
      </c>
      <c r="F62" s="95">
        <v>663.17</v>
      </c>
      <c r="G62" s="85">
        <f t="shared" si="6"/>
        <v>828.96249999999998</v>
      </c>
      <c r="H62" s="85">
        <f t="shared" si="7"/>
        <v>828.96249999999998</v>
      </c>
      <c r="I62" s="82"/>
    </row>
    <row r="63" spans="1:10">
      <c r="A63" s="83"/>
      <c r="B63" s="97"/>
      <c r="C63" s="34"/>
      <c r="D63" s="31"/>
      <c r="E63" s="94"/>
      <c r="F63" s="95"/>
      <c r="G63" s="85"/>
      <c r="H63" s="85"/>
      <c r="I63" s="82">
        <f>H62</f>
        <v>828.96249999999998</v>
      </c>
    </row>
    <row r="64" spans="1:10">
      <c r="A64" s="83">
        <v>11</v>
      </c>
      <c r="B64" s="97"/>
      <c r="C64" s="37" t="s">
        <v>104</v>
      </c>
      <c r="D64" s="31"/>
      <c r="E64" s="94"/>
      <c r="F64" s="95"/>
      <c r="G64" s="85"/>
      <c r="H64" s="85"/>
      <c r="I64" s="82"/>
    </row>
    <row r="65" spans="1:10" ht="22.5">
      <c r="A65" s="83" t="s">
        <v>55</v>
      </c>
      <c r="B65" s="97" t="s">
        <v>57</v>
      </c>
      <c r="C65" s="88" t="s">
        <v>89</v>
      </c>
      <c r="D65" s="31" t="s">
        <v>11</v>
      </c>
      <c r="E65" s="94">
        <v>23.52</v>
      </c>
      <c r="F65" s="95">
        <v>225.79</v>
      </c>
      <c r="G65" s="85">
        <f t="shared" si="6"/>
        <v>282.23750000000001</v>
      </c>
      <c r="H65" s="85">
        <f t="shared" si="7"/>
        <v>6638.2260000000006</v>
      </c>
      <c r="I65" s="82"/>
    </row>
    <row r="66" spans="1:10">
      <c r="A66" s="83"/>
      <c r="B66" s="97"/>
      <c r="C66" s="88"/>
      <c r="D66" s="31"/>
      <c r="E66" s="94"/>
      <c r="F66" s="95"/>
      <c r="G66" s="85"/>
      <c r="H66" s="85"/>
      <c r="I66" s="82">
        <f>H65</f>
        <v>6638.2260000000006</v>
      </c>
    </row>
    <row r="67" spans="1:10">
      <c r="A67" s="83">
        <v>12</v>
      </c>
      <c r="B67" s="97"/>
      <c r="C67" s="37" t="s">
        <v>103</v>
      </c>
      <c r="D67" s="31"/>
      <c r="E67" s="94"/>
      <c r="F67" s="95"/>
      <c r="G67" s="85"/>
      <c r="H67" s="85"/>
      <c r="I67" s="82"/>
    </row>
    <row r="68" spans="1:10">
      <c r="A68" s="83" t="s">
        <v>56</v>
      </c>
      <c r="B68" s="97"/>
      <c r="C68" s="88" t="s">
        <v>105</v>
      </c>
      <c r="D68" s="31" t="s">
        <v>11</v>
      </c>
      <c r="E68" s="94">
        <v>2</v>
      </c>
      <c r="F68" s="95">
        <v>120</v>
      </c>
      <c r="G68" s="85">
        <f t="shared" si="6"/>
        <v>150</v>
      </c>
      <c r="H68" s="85">
        <f t="shared" si="7"/>
        <v>300</v>
      </c>
      <c r="I68" s="82"/>
    </row>
    <row r="69" spans="1:10">
      <c r="A69" s="83"/>
      <c r="B69" s="97"/>
      <c r="C69" s="34"/>
      <c r="D69" s="31"/>
      <c r="E69" s="94"/>
      <c r="F69" s="95"/>
      <c r="G69" s="85"/>
      <c r="H69" s="85"/>
      <c r="I69" s="82">
        <f>H68</f>
        <v>300</v>
      </c>
    </row>
    <row r="70" spans="1:10">
      <c r="A70" s="83">
        <v>13</v>
      </c>
      <c r="B70" s="97"/>
      <c r="C70" s="36" t="s">
        <v>128</v>
      </c>
      <c r="D70" s="31"/>
      <c r="E70" s="94"/>
      <c r="F70" s="95"/>
      <c r="G70" s="85"/>
      <c r="H70" s="85"/>
      <c r="I70" s="82"/>
    </row>
    <row r="71" spans="1:10" ht="22.5">
      <c r="A71" s="83" t="s">
        <v>58</v>
      </c>
      <c r="B71" s="97">
        <v>92541</v>
      </c>
      <c r="C71" s="88" t="s">
        <v>90</v>
      </c>
      <c r="D71" s="31" t="s">
        <v>11</v>
      </c>
      <c r="E71" s="94">
        <v>41.5</v>
      </c>
      <c r="F71" s="95">
        <v>46.14</v>
      </c>
      <c r="G71" s="85">
        <f t="shared" si="6"/>
        <v>57.674999999999997</v>
      </c>
      <c r="H71" s="85">
        <f t="shared" si="7"/>
        <v>2393.5124999999998</v>
      </c>
      <c r="I71" s="82"/>
      <c r="J71" s="3" t="s">
        <v>16</v>
      </c>
    </row>
    <row r="72" spans="1:10">
      <c r="A72" s="83" t="s">
        <v>59</v>
      </c>
      <c r="B72" s="97">
        <v>94445</v>
      </c>
      <c r="C72" s="88" t="s">
        <v>96</v>
      </c>
      <c r="D72" s="31" t="s">
        <v>11</v>
      </c>
      <c r="E72" s="84">
        <v>41.5</v>
      </c>
      <c r="F72" s="95">
        <v>27.76</v>
      </c>
      <c r="G72" s="85">
        <f t="shared" si="6"/>
        <v>34.700000000000003</v>
      </c>
      <c r="H72" s="85">
        <f t="shared" si="7"/>
        <v>1440.0500000000002</v>
      </c>
      <c r="I72" s="82"/>
    </row>
    <row r="73" spans="1:10">
      <c r="A73" s="83"/>
      <c r="B73" s="97"/>
      <c r="C73" s="88"/>
      <c r="D73" s="31"/>
      <c r="E73" s="84"/>
      <c r="F73" s="95"/>
      <c r="G73" s="85"/>
      <c r="H73" s="85"/>
      <c r="I73" s="82">
        <f>SUM(H71:H72)</f>
        <v>3833.5625</v>
      </c>
    </row>
    <row r="74" spans="1:10">
      <c r="A74" s="83">
        <v>14</v>
      </c>
      <c r="B74" s="97"/>
      <c r="C74" s="37" t="s">
        <v>127</v>
      </c>
      <c r="D74" s="31"/>
      <c r="E74" s="84"/>
      <c r="F74" s="85"/>
      <c r="G74" s="85"/>
      <c r="H74" s="85"/>
      <c r="I74" s="82"/>
    </row>
    <row r="75" spans="1:10">
      <c r="A75" s="83" t="s">
        <v>144</v>
      </c>
      <c r="B75" s="97">
        <v>6015</v>
      </c>
      <c r="C75" s="88" t="s">
        <v>106</v>
      </c>
      <c r="D75" s="31" t="s">
        <v>107</v>
      </c>
      <c r="E75" s="84">
        <v>2</v>
      </c>
      <c r="F75" s="95">
        <v>72.150000000000006</v>
      </c>
      <c r="G75" s="85">
        <f t="shared" si="6"/>
        <v>90.1875</v>
      </c>
      <c r="H75" s="85">
        <f t="shared" si="7"/>
        <v>180.375</v>
      </c>
      <c r="I75" s="82"/>
    </row>
    <row r="76" spans="1:10" ht="22.5">
      <c r="A76" s="83" t="s">
        <v>146</v>
      </c>
      <c r="B76" s="97">
        <v>38364</v>
      </c>
      <c r="C76" s="88" t="s">
        <v>108</v>
      </c>
      <c r="D76" s="31" t="s">
        <v>107</v>
      </c>
      <c r="E76" s="84">
        <v>1</v>
      </c>
      <c r="F76" s="95">
        <v>686.58</v>
      </c>
      <c r="G76" s="85">
        <f t="shared" si="6"/>
        <v>858.22500000000002</v>
      </c>
      <c r="H76" s="85">
        <f t="shared" si="7"/>
        <v>858.22500000000002</v>
      </c>
      <c r="I76" s="82"/>
    </row>
    <row r="77" spans="1:10">
      <c r="A77" s="83" t="s">
        <v>147</v>
      </c>
      <c r="B77" s="97">
        <v>6024</v>
      </c>
      <c r="C77" s="88" t="s">
        <v>109</v>
      </c>
      <c r="D77" s="31" t="s">
        <v>107</v>
      </c>
      <c r="E77" s="84">
        <v>2</v>
      </c>
      <c r="F77" s="95">
        <v>38.22</v>
      </c>
      <c r="G77" s="85">
        <f t="shared" si="6"/>
        <v>47.774999999999999</v>
      </c>
      <c r="H77" s="85">
        <f t="shared" si="7"/>
        <v>95.55</v>
      </c>
      <c r="I77" s="82"/>
    </row>
    <row r="78" spans="1:10">
      <c r="A78" s="83" t="s">
        <v>150</v>
      </c>
      <c r="B78" s="97">
        <v>9868</v>
      </c>
      <c r="C78" s="88" t="s">
        <v>110</v>
      </c>
      <c r="D78" s="31" t="s">
        <v>19</v>
      </c>
      <c r="E78" s="84">
        <v>18</v>
      </c>
      <c r="F78" s="95">
        <v>2.38</v>
      </c>
      <c r="G78" s="85">
        <f t="shared" si="6"/>
        <v>2.9749999999999996</v>
      </c>
      <c r="H78" s="85">
        <f t="shared" si="7"/>
        <v>53.55</v>
      </c>
      <c r="I78" s="82"/>
    </row>
    <row r="79" spans="1:10">
      <c r="A79" s="83" t="s">
        <v>145</v>
      </c>
      <c r="B79" s="97">
        <v>3522</v>
      </c>
      <c r="C79" s="88" t="s">
        <v>111</v>
      </c>
      <c r="D79" s="31" t="s">
        <v>107</v>
      </c>
      <c r="E79" s="84">
        <v>6</v>
      </c>
      <c r="F79" s="95">
        <v>2.08</v>
      </c>
      <c r="G79" s="85">
        <f t="shared" si="6"/>
        <v>2.6</v>
      </c>
      <c r="H79" s="85">
        <f t="shared" si="7"/>
        <v>15.600000000000001</v>
      </c>
      <c r="I79" s="82"/>
    </row>
    <row r="80" spans="1:10">
      <c r="A80" s="83" t="s">
        <v>151</v>
      </c>
      <c r="B80" s="97">
        <v>37947</v>
      </c>
      <c r="C80" s="88" t="s">
        <v>112</v>
      </c>
      <c r="D80" s="31" t="s">
        <v>107</v>
      </c>
      <c r="E80" s="84">
        <v>6</v>
      </c>
      <c r="F80" s="95">
        <v>2.56</v>
      </c>
      <c r="G80" s="85">
        <f t="shared" si="6"/>
        <v>3.2</v>
      </c>
      <c r="H80" s="85">
        <f t="shared" si="7"/>
        <v>19.200000000000003</v>
      </c>
      <c r="I80" s="82"/>
    </row>
    <row r="81" spans="1:9">
      <c r="A81" s="83" t="s">
        <v>152</v>
      </c>
      <c r="B81" s="97">
        <v>65</v>
      </c>
      <c r="C81" s="88" t="s">
        <v>113</v>
      </c>
      <c r="D81" s="31" t="s">
        <v>107</v>
      </c>
      <c r="E81" s="84">
        <v>2</v>
      </c>
      <c r="F81" s="95">
        <v>0.8</v>
      </c>
      <c r="G81" s="85">
        <f t="shared" si="6"/>
        <v>1</v>
      </c>
      <c r="H81" s="85">
        <f t="shared" si="7"/>
        <v>2</v>
      </c>
      <c r="I81" s="82"/>
    </row>
    <row r="82" spans="1:9">
      <c r="A82" s="83" t="s">
        <v>148</v>
      </c>
      <c r="B82" s="97">
        <v>13415</v>
      </c>
      <c r="C82" s="88" t="s">
        <v>114</v>
      </c>
      <c r="D82" s="31" t="s">
        <v>107</v>
      </c>
      <c r="E82" s="84">
        <v>6</v>
      </c>
      <c r="F82" s="95">
        <v>42.18</v>
      </c>
      <c r="G82" s="85">
        <f t="shared" si="6"/>
        <v>52.725000000000001</v>
      </c>
      <c r="H82" s="85">
        <f t="shared" si="7"/>
        <v>316.35000000000002</v>
      </c>
      <c r="I82" s="82"/>
    </row>
    <row r="83" spans="1:9">
      <c r="A83" s="83" t="s">
        <v>149</v>
      </c>
      <c r="B83" s="97">
        <v>11681</v>
      </c>
      <c r="C83" s="88" t="s">
        <v>115</v>
      </c>
      <c r="D83" s="31" t="s">
        <v>107</v>
      </c>
      <c r="E83" s="84">
        <v>6</v>
      </c>
      <c r="F83" s="95">
        <v>6.26</v>
      </c>
      <c r="G83" s="85">
        <f t="shared" si="6"/>
        <v>7.8249999999999993</v>
      </c>
      <c r="H83" s="85">
        <f t="shared" si="7"/>
        <v>46.949999999999996</v>
      </c>
      <c r="I83" s="82"/>
    </row>
    <row r="84" spans="1:9">
      <c r="A84" s="83" t="s">
        <v>153</v>
      </c>
      <c r="B84" s="97">
        <v>9868</v>
      </c>
      <c r="C84" s="88" t="s">
        <v>110</v>
      </c>
      <c r="D84" s="31" t="s">
        <v>19</v>
      </c>
      <c r="E84" s="84">
        <v>4</v>
      </c>
      <c r="F84" s="95">
        <v>2.38</v>
      </c>
      <c r="G84" s="85">
        <f t="shared" si="6"/>
        <v>2.9749999999999996</v>
      </c>
      <c r="H84" s="85">
        <f t="shared" si="7"/>
        <v>11.899999999999999</v>
      </c>
      <c r="I84" s="82"/>
    </row>
    <row r="85" spans="1:9">
      <c r="A85" s="83" t="s">
        <v>154</v>
      </c>
      <c r="B85" s="97">
        <v>3524</v>
      </c>
      <c r="C85" s="88" t="s">
        <v>116</v>
      </c>
      <c r="D85" s="31" t="s">
        <v>107</v>
      </c>
      <c r="E85" s="84">
        <v>8</v>
      </c>
      <c r="F85" s="95">
        <v>4.91</v>
      </c>
      <c r="G85" s="85">
        <f t="shared" si="6"/>
        <v>6.1375000000000002</v>
      </c>
      <c r="H85" s="85">
        <f t="shared" si="7"/>
        <v>49.1</v>
      </c>
      <c r="I85" s="82"/>
    </row>
    <row r="86" spans="1:9">
      <c r="A86" s="83" t="s">
        <v>155</v>
      </c>
      <c r="B86" s="97">
        <v>38023</v>
      </c>
      <c r="C86" s="88" t="s">
        <v>117</v>
      </c>
      <c r="D86" s="31" t="s">
        <v>107</v>
      </c>
      <c r="E86" s="84">
        <v>6</v>
      </c>
      <c r="F86" s="95">
        <v>2.4300000000000002</v>
      </c>
      <c r="G86" s="85">
        <f t="shared" si="6"/>
        <v>3.0375000000000001</v>
      </c>
      <c r="H86" s="85">
        <f t="shared" si="7"/>
        <v>18.225000000000001</v>
      </c>
      <c r="I86" s="82"/>
    </row>
    <row r="87" spans="1:9">
      <c r="A87" s="83" t="s">
        <v>156</v>
      </c>
      <c r="B87" s="97">
        <v>10427</v>
      </c>
      <c r="C87" s="88" t="s">
        <v>118</v>
      </c>
      <c r="D87" s="31" t="s">
        <v>107</v>
      </c>
      <c r="E87" s="84">
        <v>6</v>
      </c>
      <c r="F87" s="95">
        <v>241.53</v>
      </c>
      <c r="G87" s="85">
        <f t="shared" si="6"/>
        <v>301.91250000000002</v>
      </c>
      <c r="H87" s="85">
        <f t="shared" si="7"/>
        <v>1811.4750000000001</v>
      </c>
      <c r="I87" s="82"/>
    </row>
    <row r="88" spans="1:9">
      <c r="A88" s="83" t="s">
        <v>157</v>
      </c>
      <c r="B88" s="97">
        <v>9841</v>
      </c>
      <c r="C88" s="88" t="s">
        <v>119</v>
      </c>
      <c r="D88" s="31" t="s">
        <v>19</v>
      </c>
      <c r="E88" s="84">
        <v>12</v>
      </c>
      <c r="F88" s="95">
        <v>15.7</v>
      </c>
      <c r="G88" s="85">
        <f t="shared" si="6"/>
        <v>19.625</v>
      </c>
      <c r="H88" s="85">
        <f t="shared" si="7"/>
        <v>235.5</v>
      </c>
      <c r="I88" s="82"/>
    </row>
    <row r="89" spans="1:9">
      <c r="A89" s="83" t="s">
        <v>158</v>
      </c>
      <c r="B89" s="97">
        <v>20067</v>
      </c>
      <c r="C89" s="88" t="s">
        <v>120</v>
      </c>
      <c r="D89" s="31" t="s">
        <v>19</v>
      </c>
      <c r="E89" s="84">
        <v>6</v>
      </c>
      <c r="F89" s="95">
        <v>5.63</v>
      </c>
      <c r="G89" s="85">
        <f t="shared" si="6"/>
        <v>7.0374999999999996</v>
      </c>
      <c r="H89" s="85">
        <f t="shared" si="7"/>
        <v>42.224999999999994</v>
      </c>
      <c r="I89" s="82"/>
    </row>
    <row r="90" spans="1:9">
      <c r="A90" s="83" t="s">
        <v>159</v>
      </c>
      <c r="B90" s="97">
        <v>5103</v>
      </c>
      <c r="C90" s="88" t="s">
        <v>121</v>
      </c>
      <c r="D90" s="31" t="s">
        <v>107</v>
      </c>
      <c r="E90" s="84">
        <v>10</v>
      </c>
      <c r="F90" s="95">
        <v>8.77</v>
      </c>
      <c r="G90" s="85">
        <f t="shared" si="6"/>
        <v>10.962499999999999</v>
      </c>
      <c r="H90" s="85">
        <f t="shared" si="7"/>
        <v>109.62499999999999</v>
      </c>
      <c r="I90" s="82"/>
    </row>
    <row r="91" spans="1:9">
      <c r="A91" s="83" t="s">
        <v>160</v>
      </c>
      <c r="B91" s="97">
        <v>37949</v>
      </c>
      <c r="C91" s="88" t="s">
        <v>122</v>
      </c>
      <c r="D91" s="31" t="s">
        <v>107</v>
      </c>
      <c r="E91" s="84">
        <v>6</v>
      </c>
      <c r="F91" s="95">
        <v>1.22</v>
      </c>
      <c r="G91" s="85">
        <f t="shared" si="6"/>
        <v>1.5249999999999999</v>
      </c>
      <c r="H91" s="85">
        <f t="shared" si="7"/>
        <v>9.1499999999999986</v>
      </c>
      <c r="I91" s="82"/>
    </row>
    <row r="92" spans="1:9">
      <c r="A92" s="83" t="s">
        <v>161</v>
      </c>
      <c r="B92" s="97">
        <v>3520</v>
      </c>
      <c r="C92" s="88" t="s">
        <v>123</v>
      </c>
      <c r="D92" s="31" t="s">
        <v>107</v>
      </c>
      <c r="E92" s="84">
        <v>6</v>
      </c>
      <c r="F92" s="95">
        <v>5.56</v>
      </c>
      <c r="G92" s="85">
        <f t="shared" si="6"/>
        <v>6.9499999999999993</v>
      </c>
      <c r="H92" s="85">
        <f t="shared" si="7"/>
        <v>41.699999999999996</v>
      </c>
      <c r="I92" s="82"/>
    </row>
    <row r="93" spans="1:9">
      <c r="A93" s="83" t="s">
        <v>162</v>
      </c>
      <c r="B93" s="97">
        <v>20179</v>
      </c>
      <c r="C93" s="88" t="s">
        <v>124</v>
      </c>
      <c r="D93" s="31" t="s">
        <v>107</v>
      </c>
      <c r="E93" s="84">
        <v>4</v>
      </c>
      <c r="F93" s="95">
        <v>28.48</v>
      </c>
      <c r="G93" s="85">
        <f t="shared" si="6"/>
        <v>35.6</v>
      </c>
      <c r="H93" s="85">
        <f t="shared" si="7"/>
        <v>142.4</v>
      </c>
      <c r="I93" s="82"/>
    </row>
    <row r="94" spans="1:9">
      <c r="A94" s="83" t="s">
        <v>163</v>
      </c>
      <c r="B94" s="97">
        <v>11786</v>
      </c>
      <c r="C94" s="88" t="s">
        <v>125</v>
      </c>
      <c r="D94" s="31" t="s">
        <v>107</v>
      </c>
      <c r="E94" s="84">
        <v>4</v>
      </c>
      <c r="F94" s="95">
        <v>297.31</v>
      </c>
      <c r="G94" s="85">
        <f t="shared" si="6"/>
        <v>371.63749999999999</v>
      </c>
      <c r="H94" s="85">
        <f t="shared" si="7"/>
        <v>1486.55</v>
      </c>
      <c r="I94" s="82"/>
    </row>
    <row r="95" spans="1:9">
      <c r="A95" s="83" t="s">
        <v>164</v>
      </c>
      <c r="B95" s="97">
        <v>6149</v>
      </c>
      <c r="C95" s="88" t="s">
        <v>126</v>
      </c>
      <c r="D95" s="31" t="s">
        <v>107</v>
      </c>
      <c r="E95" s="84">
        <v>6</v>
      </c>
      <c r="F95" s="95">
        <v>13.2</v>
      </c>
      <c r="G95" s="85">
        <f t="shared" si="6"/>
        <v>16.5</v>
      </c>
      <c r="H95" s="85">
        <f t="shared" si="7"/>
        <v>99</v>
      </c>
      <c r="I95" s="82"/>
    </row>
    <row r="96" spans="1:9" ht="14.25" customHeight="1">
      <c r="A96" s="83"/>
      <c r="B96" s="97"/>
      <c r="C96" s="34"/>
      <c r="D96" s="31"/>
      <c r="E96" s="84"/>
      <c r="F96" s="85"/>
      <c r="G96" s="85"/>
      <c r="H96" s="85"/>
      <c r="I96" s="82">
        <f>SUM(H75:H95)</f>
        <v>5644.65</v>
      </c>
    </row>
    <row r="97" spans="1:9" ht="14.25" customHeight="1">
      <c r="A97" s="83">
        <v>15</v>
      </c>
      <c r="B97" s="97"/>
      <c r="C97" s="37" t="s">
        <v>129</v>
      </c>
      <c r="D97" s="31"/>
      <c r="E97" s="84"/>
      <c r="F97" s="85"/>
      <c r="G97" s="85"/>
      <c r="H97" s="85"/>
      <c r="I97" s="82"/>
    </row>
    <row r="98" spans="1:9" ht="14.25" customHeight="1">
      <c r="A98" s="83" t="s">
        <v>165</v>
      </c>
      <c r="B98" s="97">
        <v>1368</v>
      </c>
      <c r="C98" s="88" t="s">
        <v>130</v>
      </c>
      <c r="D98" s="31" t="s">
        <v>107</v>
      </c>
      <c r="E98" s="84">
        <v>2</v>
      </c>
      <c r="F98" s="95">
        <v>48</v>
      </c>
      <c r="G98" s="85">
        <f t="shared" si="6"/>
        <v>60</v>
      </c>
      <c r="H98" s="85">
        <f t="shared" si="7"/>
        <v>120</v>
      </c>
      <c r="I98" s="82"/>
    </row>
    <row r="99" spans="1:9" ht="14.25" customHeight="1">
      <c r="A99" s="83" t="s">
        <v>166</v>
      </c>
      <c r="B99" s="97">
        <v>940</v>
      </c>
      <c r="C99" s="88" t="s">
        <v>131</v>
      </c>
      <c r="D99" s="31" t="s">
        <v>19</v>
      </c>
      <c r="E99" s="84">
        <v>10</v>
      </c>
      <c r="F99" s="95">
        <v>2.34</v>
      </c>
      <c r="G99" s="85">
        <f t="shared" si="6"/>
        <v>2.9249999999999998</v>
      </c>
      <c r="H99" s="85">
        <f t="shared" si="7"/>
        <v>29.25</v>
      </c>
      <c r="I99" s="82"/>
    </row>
    <row r="100" spans="1:9">
      <c r="A100" s="83" t="s">
        <v>167</v>
      </c>
      <c r="B100" s="97">
        <v>938</v>
      </c>
      <c r="C100" s="88" t="s">
        <v>132</v>
      </c>
      <c r="D100" s="31" t="s">
        <v>19</v>
      </c>
      <c r="E100" s="84">
        <v>50</v>
      </c>
      <c r="F100" s="95">
        <v>0.62</v>
      </c>
      <c r="G100" s="85">
        <f t="shared" si="6"/>
        <v>0.77500000000000002</v>
      </c>
      <c r="H100" s="85">
        <f t="shared" si="7"/>
        <v>38.75</v>
      </c>
      <c r="I100" s="82"/>
    </row>
    <row r="101" spans="1:9" ht="22.5">
      <c r="A101" s="83" t="s">
        <v>168</v>
      </c>
      <c r="B101" s="97" t="s">
        <v>133</v>
      </c>
      <c r="C101" s="98" t="s">
        <v>134</v>
      </c>
      <c r="D101" s="31" t="s">
        <v>107</v>
      </c>
      <c r="E101" s="84">
        <v>8</v>
      </c>
      <c r="F101" s="95">
        <v>120.91</v>
      </c>
      <c r="G101" s="85">
        <f t="shared" si="6"/>
        <v>151.13749999999999</v>
      </c>
      <c r="H101" s="85">
        <f t="shared" si="7"/>
        <v>1209.0999999999999</v>
      </c>
      <c r="I101" s="82"/>
    </row>
    <row r="102" spans="1:9">
      <c r="A102" s="83" t="s">
        <v>169</v>
      </c>
      <c r="B102" s="97">
        <v>38112</v>
      </c>
      <c r="C102" s="88" t="s">
        <v>135</v>
      </c>
      <c r="D102" s="31" t="s">
        <v>107</v>
      </c>
      <c r="E102" s="84">
        <v>8</v>
      </c>
      <c r="F102" s="95">
        <v>4.8600000000000003</v>
      </c>
      <c r="G102" s="85">
        <f t="shared" si="6"/>
        <v>6.0750000000000002</v>
      </c>
      <c r="H102" s="85">
        <f t="shared" si="7"/>
        <v>48.6</v>
      </c>
      <c r="I102" s="87"/>
    </row>
    <row r="103" spans="1:9">
      <c r="A103" s="83"/>
      <c r="B103" s="97"/>
      <c r="C103" s="88"/>
      <c r="D103" s="31"/>
      <c r="E103" s="84"/>
      <c r="F103" s="95"/>
      <c r="G103" s="95"/>
      <c r="H103" s="85"/>
      <c r="I103" s="87">
        <f>SUM(H98:H102)</f>
        <v>1445.6999999999998</v>
      </c>
    </row>
    <row r="104" spans="1:9" ht="13.5" thickBot="1">
      <c r="A104" s="99" t="s">
        <v>60</v>
      </c>
      <c r="B104" s="100"/>
      <c r="C104" s="100"/>
      <c r="D104" s="100"/>
      <c r="E104" s="100"/>
      <c r="F104" s="100"/>
      <c r="G104" s="101"/>
      <c r="H104" s="102">
        <f>SUM(I13:I103)</f>
        <v>86871.217374999993</v>
      </c>
      <c r="I104" s="103"/>
    </row>
    <row r="119" spans="10:10">
      <c r="J119" s="3" t="s">
        <v>16</v>
      </c>
    </row>
  </sheetData>
  <mergeCells count="8">
    <mergeCell ref="A3:I3"/>
    <mergeCell ref="A2:I2"/>
    <mergeCell ref="A4:I4"/>
    <mergeCell ref="A6:I6"/>
    <mergeCell ref="A7:I7"/>
    <mergeCell ref="A10:C10"/>
    <mergeCell ref="A104:G104"/>
    <mergeCell ref="H104:I10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CRONOGRAMA</vt:lpstr>
      <vt:lpstr>Plan2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revision/>
  <cp:lastPrinted>2018-06-12T17:11:31Z</cp:lastPrinted>
  <dcterms:created xsi:type="dcterms:W3CDTF">2005-04-07T22:36:29Z</dcterms:created>
  <dcterms:modified xsi:type="dcterms:W3CDTF">2018-06-12T17:15:51Z</dcterms:modified>
</cp:coreProperties>
</file>